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3" activeTab="2"/>
  </bookViews>
  <sheets>
    <sheet name="teams" sheetId="1" r:id="rId1"/>
    <sheet name="Senioren" sheetId="2" r:id="rId2"/>
    <sheet name="Jeugd" sheetId="3" r:id="rId3"/>
    <sheet name="GROEP-1" sheetId="4" state="hidden" r:id="rId4"/>
    <sheet name="GROEP-2" sheetId="5" state="hidden" r:id="rId5"/>
  </sheets>
  <definedNames/>
  <calcPr fullCalcOnLoad="1"/>
</workbook>
</file>

<file path=xl/sharedStrings.xml><?xml version="1.0" encoding="utf-8"?>
<sst xmlns="http://schemas.openxmlformats.org/spreadsheetml/2006/main" count="195" uniqueCount="91">
  <si>
    <t>Manchester United</t>
  </si>
  <si>
    <t>Bayern München</t>
  </si>
  <si>
    <t>Barcelona</t>
  </si>
  <si>
    <t>Manchester United Begeleider: Bianka Beverdam</t>
  </si>
  <si>
    <t>Fam. Winters begeleiding</t>
  </si>
  <si>
    <t>- Twan van Rijswijk</t>
  </si>
  <si>
    <t>- Bryan Beverdam</t>
  </si>
  <si>
    <t>Chris</t>
  </si>
  <si>
    <t>Mirja</t>
  </si>
  <si>
    <t>- Secinio Aboikoni</t>
  </si>
  <si>
    <t>- Romee Sieben</t>
  </si>
  <si>
    <t>Tijs</t>
  </si>
  <si>
    <t>Kian</t>
  </si>
  <si>
    <t>- Sem Berenschot</t>
  </si>
  <si>
    <t>- Brent Roelofs</t>
  </si>
  <si>
    <t>Femke</t>
  </si>
  <si>
    <t>Chelsea</t>
  </si>
  <si>
    <t>RB Leipzig</t>
  </si>
  <si>
    <t>Valencia</t>
  </si>
  <si>
    <t>Chelsea Begeleider: Geke Koldewé</t>
  </si>
  <si>
    <t xml:space="preserve"> Begeleider Jonathan van Ketel</t>
  </si>
  <si>
    <t>- Jasper Dijkstra</t>
  </si>
  <si>
    <t>- Lieke Pekkeriet</t>
  </si>
  <si>
    <t>Sterre</t>
  </si>
  <si>
    <t>Yaron</t>
  </si>
  <si>
    <t>- Jari Schuttevaar</t>
  </si>
  <si>
    <t>- Luuk Stobbelaar</t>
  </si>
  <si>
    <t>Toni</t>
  </si>
  <si>
    <t>Nick</t>
  </si>
  <si>
    <t>- Wouter Lusseveld</t>
  </si>
  <si>
    <t>- Kristian Reefhuis</t>
  </si>
  <si>
    <t>Arsenal</t>
  </si>
  <si>
    <t>Schalke</t>
  </si>
  <si>
    <t>Atl. Madrid</t>
  </si>
  <si>
    <t>Arsenal Begeleider: Petra Roelofs</t>
  </si>
  <si>
    <t xml:space="preserve"> Begeleidster Cindy Sieben</t>
  </si>
  <si>
    <t>- Jelmer Ekkel</t>
  </si>
  <si>
    <t>- Yarnick Hegeman</t>
  </si>
  <si>
    <t>Niek</t>
  </si>
  <si>
    <t>Milou</t>
  </si>
  <si>
    <t>- Ties Ekkel</t>
  </si>
  <si>
    <t>- Daniël Koldewé</t>
  </si>
  <si>
    <t>Bram</t>
  </si>
  <si>
    <t>Guus</t>
  </si>
  <si>
    <t>- Twan Veurink</t>
  </si>
  <si>
    <t>Tottenham</t>
  </si>
  <si>
    <t>-</t>
  </si>
  <si>
    <t>Real Madrid</t>
  </si>
  <si>
    <t>Tottenham Begeleider: Jan Kleinjan</t>
  </si>
  <si>
    <t>- Sanna Reefhuis</t>
  </si>
  <si>
    <t>- Niels Kleinjan</t>
  </si>
  <si>
    <t>- Stan Kleinjan</t>
  </si>
  <si>
    <t>- Manoah van Ketel</t>
  </si>
  <si>
    <t>- Sem Hulsman</t>
  </si>
  <si>
    <t>- Danny Beverdam</t>
  </si>
  <si>
    <t>Liverpool</t>
  </si>
  <si>
    <t>Sevilla</t>
  </si>
  <si>
    <t>Liverpool Begeleider: Mariska Kamphuis</t>
  </si>
  <si>
    <t>- Jesse Hulsman</t>
  </si>
  <si>
    <t>- Julia Braakman</t>
  </si>
  <si>
    <t>- Niels Podt</t>
  </si>
  <si>
    <t>- Kristian Jaspers</t>
  </si>
  <si>
    <t>- Daniël Heuver</t>
  </si>
  <si>
    <t>- Joël Grotenhuis</t>
  </si>
  <si>
    <t>Villarreal</t>
  </si>
  <si>
    <t> </t>
  </si>
  <si>
    <t>Getafe</t>
  </si>
  <si>
    <t>Senioren Veld 1</t>
  </si>
  <si>
    <t>Stand</t>
  </si>
  <si>
    <t>Gewonnen</t>
  </si>
  <si>
    <t>Gelijk</t>
  </si>
  <si>
    <t>Verloren</t>
  </si>
  <si>
    <t>Saldo</t>
  </si>
  <si>
    <t>Senioren</t>
  </si>
  <si>
    <t>V</t>
  </si>
  <si>
    <t>T</t>
  </si>
  <si>
    <t>P</t>
  </si>
  <si>
    <t>Tijd</t>
  </si>
  <si>
    <t>POULE A</t>
  </si>
  <si>
    <t>Uitslag</t>
  </si>
  <si>
    <t>Punten</t>
  </si>
  <si>
    <t>--</t>
  </si>
  <si>
    <t>Tijdsduur wedstrijden senioren, eindtijd is begintijd volgende wedstrijd</t>
  </si>
  <si>
    <t>Junioren en Pupillen  Veld 2</t>
  </si>
  <si>
    <t>Junioren</t>
  </si>
  <si>
    <t>Pupillen</t>
  </si>
  <si>
    <t xml:space="preserve"> Deze uitslag was verkeerd genoteerd ( 5 – 3)</t>
  </si>
  <si>
    <t>Tijdsduur wedstrijden pupillen, eindtijd is begintijd volgende wedstrijd</t>
  </si>
  <si>
    <t>Tijdsduur wedstrijden, junioren eindtijd is begintijd volgende wedstrijd</t>
  </si>
  <si>
    <t>EZ Mixed Toernooi 2015</t>
  </si>
  <si>
    <t>Scores By:
OnlineExcelCursus.NL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</si>
</sst>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@"/>
    <numFmt numFmtId="167" formatCode="H:MM"/>
  </numFmts>
  <fonts count="27">
    <font>
      <sz val="10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u val="single"/>
      <sz val="10"/>
      <name val="Arial"/>
      <family val="2"/>
    </font>
    <font>
      <b/>
      <i/>
      <sz val="44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56"/>
      <name val="Arial"/>
      <family val="2"/>
    </font>
    <font>
      <b/>
      <i/>
      <sz val="11"/>
      <color indexed="9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1"/>
      <color indexed="12"/>
      <name val="Arial"/>
      <family val="2"/>
    </font>
    <font>
      <sz val="11"/>
      <color indexed="10"/>
      <name val="Arial"/>
      <family val="2"/>
    </font>
    <font>
      <b/>
      <i/>
      <sz val="12"/>
      <color indexed="9"/>
      <name val="Arial"/>
      <family val="2"/>
    </font>
    <font>
      <b/>
      <sz val="14"/>
      <color indexed="62"/>
      <name val="Arial"/>
      <family val="2"/>
    </font>
    <font>
      <sz val="14"/>
      <color indexed="56"/>
      <name val="Arial"/>
      <family val="2"/>
    </font>
    <font>
      <b/>
      <sz val="11"/>
      <color indexed="9"/>
      <name val="Arial"/>
      <family val="2"/>
    </font>
    <font>
      <b/>
      <sz val="10"/>
      <color indexed="20"/>
      <name val="Arial"/>
      <family val="2"/>
    </font>
    <font>
      <b/>
      <i/>
      <sz val="11"/>
      <color indexed="53"/>
      <name val="Arial"/>
      <family val="2"/>
    </font>
    <font>
      <i/>
      <sz val="11"/>
      <color indexed="53"/>
      <name val="Arial"/>
      <family val="2"/>
    </font>
    <font>
      <sz val="11"/>
      <color indexed="8"/>
      <name val="Arial"/>
      <family val="2"/>
    </font>
    <font>
      <b/>
      <sz val="20"/>
      <color indexed="9"/>
      <name val="Arial"/>
      <family val="2"/>
    </font>
    <font>
      <sz val="12"/>
      <color indexed="63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i/>
      <sz val="18"/>
      <color indexed="9"/>
      <name val="Arial"/>
      <family val="2"/>
    </font>
    <font>
      <sz val="11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11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1" xfId="0" applyFont="1" applyBorder="1" applyAlignment="1">
      <alignment/>
    </xf>
    <xf numFmtId="164" fontId="1" fillId="0" borderId="0" xfId="0" applyFont="1" applyAlignment="1">
      <alignment wrapText="1"/>
    </xf>
    <xf numFmtId="164" fontId="1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0" xfId="0" applyFont="1" applyAlignment="1">
      <alignment wrapText="1"/>
    </xf>
    <xf numFmtId="164" fontId="0" fillId="0" borderId="1" xfId="0" applyFont="1" applyBorder="1" applyAlignment="1">
      <alignment wrapText="1"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3" fillId="0" borderId="0" xfId="0" applyFont="1" applyAlignment="1">
      <alignment wrapText="1"/>
    </xf>
    <xf numFmtId="164" fontId="0" fillId="0" borderId="0" xfId="0" applyAlignment="1">
      <alignment horizontal="center"/>
    </xf>
    <xf numFmtId="164" fontId="4" fillId="2" borderId="0" xfId="22" applyFont="1" applyFill="1" applyBorder="1" applyAlignment="1" applyProtection="1">
      <alignment horizontal="center" vertical="center"/>
      <protection/>
    </xf>
    <xf numFmtId="164" fontId="5" fillId="0" borderId="2" xfId="22" applyFont="1" applyBorder="1" applyAlignment="1" applyProtection="1">
      <alignment horizontal="center" textRotation="90"/>
      <protection/>
    </xf>
    <xf numFmtId="164" fontId="6" fillId="0" borderId="0" xfId="22" applyNumberFormat="1" applyFont="1" applyAlignment="1" applyProtection="1">
      <alignment horizontal="center"/>
      <protection/>
    </xf>
    <xf numFmtId="164" fontId="6" fillId="0" borderId="0" xfId="22" applyNumberFormat="1" applyFont="1" applyBorder="1" applyAlignment="1" applyProtection="1">
      <alignment horizontal="center"/>
      <protection/>
    </xf>
    <xf numFmtId="164" fontId="5" fillId="0" borderId="0" xfId="22" applyNumberFormat="1" applyFont="1" applyAlignment="1" applyProtection="1">
      <alignment horizontal="center"/>
      <protection/>
    </xf>
    <xf numFmtId="164" fontId="5" fillId="0" borderId="0" xfId="22" applyNumberFormat="1" applyFont="1" applyBorder="1" applyAlignment="1" applyProtection="1">
      <alignment horizontal="center"/>
      <protection/>
    </xf>
    <xf numFmtId="164" fontId="5" fillId="0" borderId="3" xfId="22" applyNumberFormat="1" applyFont="1" applyBorder="1" applyAlignment="1" applyProtection="1">
      <alignment horizontal="center" textRotation="90"/>
      <protection/>
    </xf>
    <xf numFmtId="164" fontId="7" fillId="0" borderId="2" xfId="22" applyNumberFormat="1" applyFont="1" applyBorder="1" applyAlignment="1" applyProtection="1">
      <alignment horizontal="center" textRotation="90"/>
      <protection/>
    </xf>
    <xf numFmtId="164" fontId="7" fillId="0" borderId="0" xfId="22" applyNumberFormat="1" applyFont="1" applyAlignment="1" applyProtection="1">
      <alignment horizontal="center" textRotation="90"/>
      <protection/>
    </xf>
    <xf numFmtId="164" fontId="5" fillId="0" borderId="0" xfId="22" applyNumberFormat="1" applyFont="1" applyFill="1" applyBorder="1" applyAlignment="1" applyProtection="1">
      <alignment horizontal="center"/>
      <protection/>
    </xf>
    <xf numFmtId="164" fontId="0" fillId="0" borderId="0" xfId="22" applyBorder="1" applyAlignment="1" applyProtection="1">
      <alignment horizontal="center"/>
      <protection/>
    </xf>
    <xf numFmtId="164" fontId="1" fillId="0" borderId="0" xfId="22" applyFont="1" applyBorder="1" applyAlignment="1" applyProtection="1">
      <alignment horizontal="center"/>
      <protection/>
    </xf>
    <xf numFmtId="164" fontId="5" fillId="0" borderId="0" xfId="22" applyNumberFormat="1" applyFont="1" applyBorder="1" applyAlignment="1" applyProtection="1">
      <alignment horizontal="center" textRotation="90"/>
      <protection/>
    </xf>
    <xf numFmtId="164" fontId="8" fillId="2" borderId="0" xfId="20" applyNumberFormat="1" applyFont="1" applyFill="1" applyBorder="1" applyAlignment="1" applyProtection="1">
      <alignment horizontal="center" vertical="center"/>
      <protection/>
    </xf>
    <xf numFmtId="164" fontId="5" fillId="0" borderId="0" xfId="22" applyNumberFormat="1" applyFont="1" applyAlignment="1" applyProtection="1">
      <alignment horizontal="center" vertical="center"/>
      <protection/>
    </xf>
    <xf numFmtId="164" fontId="5" fillId="0" borderId="0" xfId="22" applyNumberFormat="1" applyFont="1" applyBorder="1" applyAlignment="1" applyProtection="1">
      <alignment horizontal="center" vertical="center"/>
      <protection/>
    </xf>
    <xf numFmtId="164" fontId="7" fillId="0" borderId="0" xfId="22" applyNumberFormat="1" applyFont="1" applyBorder="1" applyAlignment="1" applyProtection="1">
      <alignment horizontal="center" textRotation="90"/>
      <protection/>
    </xf>
    <xf numFmtId="164" fontId="9" fillId="3" borderId="4" xfId="22" applyNumberFormat="1" applyFont="1" applyFill="1" applyBorder="1" applyAlignment="1" applyProtection="1">
      <alignment horizontal="center"/>
      <protection/>
    </xf>
    <xf numFmtId="164" fontId="10" fillId="0" borderId="5" xfId="22" applyNumberFormat="1" applyFont="1" applyBorder="1" applyAlignment="1" applyProtection="1">
      <alignment horizontal="center"/>
      <protection/>
    </xf>
    <xf numFmtId="165" fontId="6" fillId="0" borderId="6" xfId="22" applyNumberFormat="1" applyFont="1" applyBorder="1" applyAlignment="1" applyProtection="1">
      <alignment horizontal="center"/>
      <protection/>
    </xf>
    <xf numFmtId="165" fontId="11" fillId="0" borderId="6" xfId="22" applyNumberFormat="1" applyFont="1" applyBorder="1" applyAlignment="1" applyProtection="1">
      <alignment horizontal="center"/>
      <protection/>
    </xf>
    <xf numFmtId="165" fontId="12" fillId="0" borderId="6" xfId="22" applyNumberFormat="1" applyFont="1" applyBorder="1" applyAlignment="1" applyProtection="1">
      <alignment horizontal="center"/>
      <protection/>
    </xf>
    <xf numFmtId="165" fontId="0" fillId="0" borderId="7" xfId="22" applyNumberFormat="1" applyBorder="1" applyAlignment="1" applyProtection="1">
      <alignment horizontal="center"/>
      <protection/>
    </xf>
    <xf numFmtId="164" fontId="0" fillId="0" borderId="0" xfId="0" applyNumberFormat="1" applyAlignment="1">
      <alignment/>
    </xf>
    <xf numFmtId="165" fontId="6" fillId="0" borderId="8" xfId="22" applyNumberFormat="1" applyFont="1" applyBorder="1" applyAlignment="1" applyProtection="1">
      <alignment horizontal="center"/>
      <protection/>
    </xf>
    <xf numFmtId="165" fontId="11" fillId="0" borderId="8" xfId="22" applyNumberFormat="1" applyFont="1" applyBorder="1" applyAlignment="1" applyProtection="1">
      <alignment horizontal="center"/>
      <protection/>
    </xf>
    <xf numFmtId="165" fontId="12" fillId="0" borderId="8" xfId="22" applyNumberFormat="1" applyFont="1" applyBorder="1" applyAlignment="1" applyProtection="1">
      <alignment horizontal="center"/>
      <protection/>
    </xf>
    <xf numFmtId="165" fontId="0" fillId="0" borderId="9" xfId="22" applyNumberFormat="1" applyBorder="1" applyAlignment="1" applyProtection="1">
      <alignment horizontal="center"/>
      <protection/>
    </xf>
    <xf numFmtId="165" fontId="6" fillId="0" borderId="10" xfId="22" applyNumberFormat="1" applyFont="1" applyBorder="1" applyAlignment="1" applyProtection="1">
      <alignment horizontal="center"/>
      <protection/>
    </xf>
    <xf numFmtId="165" fontId="11" fillId="0" borderId="10" xfId="22" applyNumberFormat="1" applyFont="1" applyBorder="1" applyAlignment="1" applyProtection="1">
      <alignment horizontal="center"/>
      <protection/>
    </xf>
    <xf numFmtId="165" fontId="12" fillId="0" borderId="10" xfId="22" applyNumberFormat="1" applyFont="1" applyBorder="1" applyAlignment="1" applyProtection="1">
      <alignment horizontal="center"/>
      <protection/>
    </xf>
    <xf numFmtId="165" fontId="0" fillId="0" borderId="11" xfId="22" applyNumberFormat="1" applyBorder="1" applyAlignment="1" applyProtection="1">
      <alignment horizontal="center"/>
      <protection/>
    </xf>
    <xf numFmtId="166" fontId="6" fillId="0" borderId="0" xfId="22" applyNumberFormat="1" applyFont="1" applyAlignment="1" applyProtection="1">
      <alignment horizontal="center"/>
      <protection/>
    </xf>
    <xf numFmtId="164" fontId="13" fillId="2" borderId="0" xfId="22" applyNumberFormat="1" applyFont="1" applyFill="1" applyBorder="1" applyAlignment="1" applyProtection="1">
      <alignment horizontal="center" vertical="center"/>
      <protection/>
    </xf>
    <xf numFmtId="164" fontId="13" fillId="2" borderId="12" xfId="22" applyNumberFormat="1" applyFont="1" applyFill="1" applyBorder="1" applyAlignment="1" applyProtection="1">
      <alignment horizontal="center" vertical="center"/>
      <protection/>
    </xf>
    <xf numFmtId="164" fontId="14" fillId="0" borderId="0" xfId="20" applyNumberFormat="1" applyFont="1" applyBorder="1" applyAlignment="1" applyProtection="1">
      <alignment horizontal="center"/>
      <protection/>
    </xf>
    <xf numFmtId="164" fontId="15" fillId="0" borderId="0" xfId="22" applyNumberFormat="1" applyFont="1" applyAlignment="1" applyProtection="1">
      <alignment horizontal="center"/>
      <protection/>
    </xf>
    <xf numFmtId="167" fontId="6" fillId="0" borderId="0" xfId="21" applyNumberFormat="1" applyFont="1" applyBorder="1" applyAlignment="1" applyProtection="1">
      <alignment horizontal="left"/>
      <protection locked="0"/>
    </xf>
    <xf numFmtId="167" fontId="6" fillId="0" borderId="13" xfId="22" applyNumberFormat="1" applyFont="1" applyBorder="1" applyAlignment="1" applyProtection="1">
      <alignment horizontal="center"/>
      <protection/>
    </xf>
    <xf numFmtId="164" fontId="6" fillId="4" borderId="14" xfId="22" applyNumberFormat="1" applyFont="1" applyFill="1" applyBorder="1" applyAlignment="1" applyProtection="1">
      <alignment horizontal="center"/>
      <protection/>
    </xf>
    <xf numFmtId="164" fontId="6" fillId="4" borderId="15" xfId="22" applyNumberFormat="1" applyFont="1" applyFill="1" applyBorder="1" applyAlignment="1" applyProtection="1">
      <alignment horizontal="center"/>
      <protection/>
    </xf>
    <xf numFmtId="164" fontId="5" fillId="3" borderId="8" xfId="22" applyNumberFormat="1" applyFont="1" applyFill="1" applyBorder="1" applyAlignment="1" applyProtection="1">
      <alignment horizontal="center"/>
      <protection/>
    </xf>
    <xf numFmtId="166" fontId="6" fillId="0" borderId="8" xfId="22" applyNumberFormat="1" applyFont="1" applyBorder="1" applyAlignment="1" applyProtection="1">
      <alignment horizontal="center"/>
      <protection locked="0"/>
    </xf>
    <xf numFmtId="164" fontId="16" fillId="5" borderId="8" xfId="22" applyNumberFormat="1" applyFont="1" applyFill="1" applyBorder="1" applyAlignment="1" applyProtection="1">
      <alignment horizontal="center"/>
      <protection/>
    </xf>
    <xf numFmtId="164" fontId="6" fillId="0" borderId="0" xfId="22" applyFont="1" applyAlignment="1" applyProtection="1">
      <alignment horizontal="center"/>
      <protection locked="0"/>
    </xf>
    <xf numFmtId="164" fontId="6" fillId="0" borderId="14" xfId="22" applyNumberFormat="1" applyFont="1" applyBorder="1" applyAlignment="1" applyProtection="1">
      <alignment horizontal="center"/>
      <protection/>
    </xf>
    <xf numFmtId="164" fontId="6" fillId="0" borderId="15" xfId="22" applyNumberFormat="1" applyFont="1" applyBorder="1" applyAlignment="1" applyProtection="1">
      <alignment horizontal="center"/>
      <protection/>
    </xf>
    <xf numFmtId="164" fontId="6" fillId="0" borderId="16" xfId="22" applyNumberFormat="1" applyFont="1" applyBorder="1" applyAlignment="1" applyProtection="1">
      <alignment horizontal="center"/>
      <protection/>
    </xf>
    <xf numFmtId="164" fontId="17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5" fillId="0" borderId="2" xfId="22" applyNumberFormat="1" applyFont="1" applyBorder="1" applyAlignment="1" applyProtection="1">
      <alignment horizontal="center" textRotation="90"/>
      <protection/>
    </xf>
    <xf numFmtId="166" fontId="5" fillId="0" borderId="0" xfId="22" applyNumberFormat="1" applyFont="1" applyAlignment="1" applyProtection="1">
      <alignment horizontal="center"/>
      <protection/>
    </xf>
    <xf numFmtId="164" fontId="5" fillId="0" borderId="0" xfId="22" applyNumberFormat="1" applyFont="1" applyAlignment="1" applyProtection="1">
      <alignment horizontal="center" textRotation="90"/>
      <protection/>
    </xf>
    <xf numFmtId="164" fontId="18" fillId="2" borderId="0" xfId="20" applyNumberFormat="1" applyFont="1" applyFill="1" applyBorder="1" applyAlignment="1" applyProtection="1">
      <alignment horizontal="center" vertical="center"/>
      <protection/>
    </xf>
    <xf numFmtId="164" fontId="10" fillId="0" borderId="0" xfId="22" applyNumberFormat="1" applyFont="1" applyBorder="1" applyAlignment="1" applyProtection="1">
      <alignment horizontal="center"/>
      <protection/>
    </xf>
    <xf numFmtId="164" fontId="6" fillId="0" borderId="8" xfId="22" applyNumberFormat="1" applyFont="1" applyBorder="1" applyAlignment="1" applyProtection="1">
      <alignment horizontal="center"/>
      <protection/>
    </xf>
    <xf numFmtId="164" fontId="11" fillId="0" borderId="8" xfId="22" applyNumberFormat="1" applyFont="1" applyBorder="1" applyAlignment="1" applyProtection="1">
      <alignment horizontal="center"/>
      <protection/>
    </xf>
    <xf numFmtId="164" fontId="12" fillId="0" borderId="8" xfId="22" applyNumberFormat="1" applyFont="1" applyBorder="1" applyAlignment="1" applyProtection="1">
      <alignment horizontal="center"/>
      <protection/>
    </xf>
    <xf numFmtId="164" fontId="0" fillId="0" borderId="8" xfId="22" applyBorder="1" applyAlignment="1" applyProtection="1">
      <alignment horizontal="center"/>
      <protection/>
    </xf>
    <xf numFmtId="164" fontId="11" fillId="0" borderId="10" xfId="22" applyNumberFormat="1" applyFont="1" applyBorder="1" applyAlignment="1" applyProtection="1">
      <alignment horizontal="center"/>
      <protection/>
    </xf>
    <xf numFmtId="164" fontId="0" fillId="0" borderId="11" xfId="22" applyBorder="1" applyAlignment="1" applyProtection="1">
      <alignment horizontal="center"/>
      <protection/>
    </xf>
    <xf numFmtId="164" fontId="6" fillId="0" borderId="10" xfId="22" applyNumberFormat="1" applyFont="1" applyBorder="1" applyAlignment="1" applyProtection="1">
      <alignment horizontal="center"/>
      <protection/>
    </xf>
    <xf numFmtId="164" fontId="12" fillId="0" borderId="10" xfId="22" applyNumberFormat="1" applyFont="1" applyBorder="1" applyAlignment="1" applyProtection="1">
      <alignment horizontal="center"/>
      <protection/>
    </xf>
    <xf numFmtId="164" fontId="19" fillId="0" borderId="5" xfId="22" applyNumberFormat="1" applyFont="1" applyBorder="1" applyAlignment="1" applyProtection="1">
      <alignment horizontal="center"/>
      <protection/>
    </xf>
    <xf numFmtId="164" fontId="19" fillId="0" borderId="0" xfId="22" applyNumberFormat="1" applyFont="1" applyBorder="1" applyAlignment="1" applyProtection="1">
      <alignment horizontal="center"/>
      <protection/>
    </xf>
    <xf numFmtId="164" fontId="19" fillId="0" borderId="13" xfId="22" applyNumberFormat="1" applyFont="1" applyBorder="1" applyAlignment="1" applyProtection="1">
      <alignment horizontal="center"/>
      <protection/>
    </xf>
    <xf numFmtId="164" fontId="6" fillId="0" borderId="6" xfId="22" applyNumberFormat="1" applyFont="1" applyBorder="1" applyAlignment="1" applyProtection="1">
      <alignment horizontal="center"/>
      <protection/>
    </xf>
    <xf numFmtId="164" fontId="6" fillId="4" borderId="16" xfId="22" applyNumberFormat="1" applyFont="1" applyFill="1" applyBorder="1" applyAlignment="1" applyProtection="1">
      <alignment horizontal="center"/>
      <protection/>
    </xf>
    <xf numFmtId="164" fontId="6" fillId="0" borderId="0" xfId="22" applyFont="1" applyAlignment="1" applyProtection="1">
      <alignment horizontal="left"/>
      <protection locked="0"/>
    </xf>
    <xf numFmtId="164" fontId="20" fillId="0" borderId="14" xfId="22" applyNumberFormat="1" applyFont="1" applyBorder="1" applyAlignment="1" applyProtection="1">
      <alignment/>
      <protection/>
    </xf>
    <xf numFmtId="166" fontId="20" fillId="0" borderId="15" xfId="22" applyNumberFormat="1" applyFont="1" applyBorder="1" applyAlignment="1" applyProtection="1">
      <alignment/>
      <protection/>
    </xf>
    <xf numFmtId="164" fontId="20" fillId="0" borderId="16" xfId="22" applyNumberFormat="1" applyFont="1" applyBorder="1" applyAlignment="1" applyProtection="1">
      <alignment/>
      <protection/>
    </xf>
    <xf numFmtId="164" fontId="6" fillId="0" borderId="14" xfId="22" applyNumberFormat="1" applyFont="1" applyBorder="1" applyAlignment="1" applyProtection="1">
      <alignment/>
      <protection/>
    </xf>
    <xf numFmtId="166" fontId="6" fillId="0" borderId="15" xfId="22" applyNumberFormat="1" applyFont="1" applyBorder="1" applyAlignment="1" applyProtection="1">
      <alignment/>
      <protection/>
    </xf>
    <xf numFmtId="164" fontId="6" fillId="0" borderId="16" xfId="22" applyNumberFormat="1" applyFont="1" applyBorder="1" applyAlignment="1" applyProtection="1">
      <alignment/>
      <protection/>
    </xf>
    <xf numFmtId="164" fontId="0" fillId="0" borderId="0" xfId="22">
      <alignment/>
      <protection/>
    </xf>
    <xf numFmtId="164" fontId="21" fillId="2" borderId="0" xfId="22" applyFont="1" applyFill="1" applyBorder="1" applyAlignment="1">
      <alignment horizontal="center" vertical="center"/>
      <protection/>
    </xf>
    <xf numFmtId="164" fontId="22" fillId="3" borderId="17" xfId="22" applyFont="1" applyFill="1" applyBorder="1" applyAlignment="1">
      <alignment horizontal="center" vertical="center" wrapText="1"/>
      <protection/>
    </xf>
    <xf numFmtId="164" fontId="23" fillId="2" borderId="0" xfId="22" applyNumberFormat="1" applyFont="1" applyFill="1" applyBorder="1" applyAlignment="1" applyProtection="1">
      <alignment horizontal="center" vertical="center"/>
      <protection/>
    </xf>
    <xf numFmtId="164" fontId="23" fillId="2" borderId="12" xfId="22" applyNumberFormat="1" applyFont="1" applyFill="1" applyBorder="1" applyAlignment="1" applyProtection="1">
      <alignment horizontal="center" vertical="center"/>
      <protection/>
    </xf>
    <xf numFmtId="164" fontId="24" fillId="2" borderId="0" xfId="22" applyFont="1" applyFill="1">
      <alignment/>
      <protection/>
    </xf>
    <xf numFmtId="164" fontId="16" fillId="2" borderId="0" xfId="22" applyNumberFormat="1" applyFont="1" applyFill="1" applyBorder="1" applyAlignment="1" applyProtection="1">
      <alignment horizontal="center"/>
      <protection/>
    </xf>
    <xf numFmtId="167" fontId="6" fillId="0" borderId="0" xfId="22" applyNumberFormat="1" applyFont="1" applyBorder="1" applyAlignment="1" applyProtection="1">
      <alignment horizontal="center"/>
      <protection locked="0"/>
    </xf>
    <xf numFmtId="164" fontId="6" fillId="0" borderId="18" xfId="22" applyNumberFormat="1" applyFont="1" applyBorder="1" applyAlignment="1" applyProtection="1">
      <alignment horizontal="left"/>
      <protection/>
    </xf>
    <xf numFmtId="164" fontId="6" fillId="0" borderId="12" xfId="22" applyNumberFormat="1" applyFont="1" applyBorder="1" applyAlignment="1" applyProtection="1">
      <alignment horizontal="center"/>
      <protection/>
    </xf>
    <xf numFmtId="164" fontId="6" fillId="0" borderId="12" xfId="22" applyNumberFormat="1" applyFont="1" applyBorder="1" applyAlignment="1" applyProtection="1">
      <alignment horizontal="left"/>
      <protection/>
    </xf>
    <xf numFmtId="164" fontId="6" fillId="0" borderId="19" xfId="22" applyNumberFormat="1" applyFont="1" applyBorder="1" applyAlignment="1" applyProtection="1">
      <alignment horizontal="center"/>
      <protection/>
    </xf>
    <xf numFmtId="166" fontId="6" fillId="0" borderId="19" xfId="22" applyNumberFormat="1" applyFont="1" applyBorder="1" applyAlignment="1" applyProtection="1">
      <alignment horizontal="center"/>
      <protection/>
    </xf>
    <xf numFmtId="164" fontId="6" fillId="0" borderId="14" xfId="22" applyNumberFormat="1" applyFont="1" applyBorder="1" applyAlignment="1" applyProtection="1">
      <alignment horizontal="left"/>
      <protection/>
    </xf>
    <xf numFmtId="164" fontId="6" fillId="0" borderId="15" xfId="22" applyNumberFormat="1" applyFont="1" applyBorder="1" applyAlignment="1" applyProtection="1">
      <alignment horizontal="left"/>
      <protection/>
    </xf>
    <xf numFmtId="166" fontId="6" fillId="0" borderId="8" xfId="22" applyNumberFormat="1" applyFont="1" applyBorder="1" applyAlignment="1" applyProtection="1">
      <alignment horizontal="center"/>
      <protection/>
    </xf>
    <xf numFmtId="164" fontId="16" fillId="2" borderId="8" xfId="22" applyFont="1" applyFill="1" applyBorder="1" applyAlignment="1">
      <alignment horizontal="center" vertical="center" textRotation="90"/>
      <protection/>
    </xf>
    <xf numFmtId="164" fontId="25" fillId="2" borderId="8" xfId="22" applyNumberFormat="1" applyFont="1" applyFill="1" applyBorder="1" applyAlignment="1" applyProtection="1">
      <alignment horizontal="center" vertical="center"/>
      <protection/>
    </xf>
    <xf numFmtId="164" fontId="16" fillId="2" borderId="8" xfId="22" applyNumberFormat="1" applyFont="1" applyFill="1" applyBorder="1" applyAlignment="1" applyProtection="1">
      <alignment horizontal="center" vertical="center"/>
      <protection/>
    </xf>
    <xf numFmtId="164" fontId="16" fillId="2" borderId="8" xfId="22" applyNumberFormat="1" applyFont="1" applyFill="1" applyBorder="1" applyAlignment="1" applyProtection="1">
      <alignment horizontal="center" textRotation="90"/>
      <protection/>
    </xf>
    <xf numFmtId="164" fontId="9" fillId="6" borderId="19" xfId="22" applyNumberFormat="1" applyFont="1" applyFill="1" applyBorder="1" applyAlignment="1" applyProtection="1">
      <alignment horizontal="center"/>
      <protection/>
    </xf>
    <xf numFmtId="164" fontId="10" fillId="0" borderId="8" xfId="22" applyNumberFormat="1" applyFont="1" applyBorder="1" applyAlignment="1" applyProtection="1">
      <alignment horizontal="center"/>
      <protection/>
    </xf>
    <xf numFmtId="165" fontId="11" fillId="0" borderId="19" xfId="22" applyNumberFormat="1" applyFont="1" applyBorder="1" applyAlignment="1" applyProtection="1">
      <alignment horizontal="center"/>
      <protection/>
    </xf>
    <xf numFmtId="164" fontId="12" fillId="0" borderId="19" xfId="22" applyNumberFormat="1" applyFont="1" applyBorder="1" applyAlignment="1" applyProtection="1">
      <alignment horizontal="center"/>
      <protection/>
    </xf>
    <xf numFmtId="164" fontId="0" fillId="0" borderId="19" xfId="22" applyBorder="1" applyAlignment="1">
      <alignment horizontal="center"/>
      <protection/>
    </xf>
    <xf numFmtId="164" fontId="9" fillId="6" borderId="8" xfId="22" applyNumberFormat="1" applyFont="1" applyFill="1" applyBorder="1" applyAlignment="1" applyProtection="1">
      <alignment horizontal="center"/>
      <protection/>
    </xf>
    <xf numFmtId="164" fontId="0" fillId="0" borderId="8" xfId="22" applyBorder="1" applyAlignment="1">
      <alignment horizontal="center"/>
      <protection/>
    </xf>
    <xf numFmtId="164" fontId="21" fillId="2" borderId="20" xfId="22" applyFont="1" applyFill="1" applyBorder="1" applyAlignment="1">
      <alignment horizontal="center" vertical="center"/>
      <protection/>
    </xf>
    <xf numFmtId="164" fontId="23" fillId="2" borderId="8" xfId="22" applyNumberFormat="1" applyFont="1" applyFill="1" applyBorder="1" applyAlignment="1" applyProtection="1">
      <alignment horizontal="center" vertical="center"/>
      <protection/>
    </xf>
    <xf numFmtId="164" fontId="26" fillId="2" borderId="0" xfId="22" applyNumberFormat="1" applyFont="1" applyFill="1" applyAlignment="1" applyProtection="1">
      <alignment horizontal="left"/>
      <protection/>
    </xf>
    <xf numFmtId="166" fontId="6" fillId="0" borderId="15" xfId="22" applyNumberFormat="1" applyFont="1" applyBorder="1" applyAlignment="1" applyProtection="1">
      <alignment horizontal="center"/>
      <protection/>
    </xf>
    <xf numFmtId="164" fontId="6" fillId="0" borderId="0" xfId="22" applyNumberFormat="1" applyFont="1" applyBorder="1" applyAlignment="1" applyProtection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ard 2" xfId="20"/>
    <cellStyle name="Standaard 3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990066"/>
      <rgbColor rgb="00008080"/>
      <rgbColor rgb="00DDD9C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7375E"/>
      <rgbColor rgb="00339966"/>
      <rgbColor rgb="00003300"/>
      <rgbColor rgb="00333300"/>
      <rgbColor rgb="00993300"/>
      <rgbColor rgb="00993366"/>
      <rgbColor rgb="001F497D"/>
      <rgbColor rgb="0025406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3</xdr:row>
      <xdr:rowOff>123825</xdr:rowOff>
    </xdr:from>
    <xdr:to>
      <xdr:col>17</xdr:col>
      <xdr:colOff>552450</xdr:colOff>
      <xdr:row>9</xdr:row>
      <xdr:rowOff>133350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1200150"/>
          <a:ext cx="2619375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3</xdr:row>
      <xdr:rowOff>9525</xdr:rowOff>
    </xdr:from>
    <xdr:to>
      <xdr:col>15</xdr:col>
      <xdr:colOff>285750</xdr:colOff>
      <xdr:row>15</xdr:row>
      <xdr:rowOff>9525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05825" y="1076325"/>
          <a:ext cx="2438400" cy="1600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showGridLines="0" zoomScale="120" zoomScaleNormal="120" workbookViewId="0" topLeftCell="A1">
      <selection activeCell="K20" activeCellId="1" sqref="G16:S16 K20"/>
    </sheetView>
  </sheetViews>
  <sheetFormatPr defaultColWidth="12.57421875" defaultRowHeight="12.75"/>
  <cols>
    <col min="1" max="2" width="26.421875" style="1" customWidth="1"/>
    <col min="3" max="3" width="1.421875" style="1" customWidth="1"/>
    <col min="4" max="5" width="26.421875" style="1" customWidth="1"/>
    <col min="6" max="6" width="1.7109375" style="1" customWidth="1"/>
    <col min="7" max="8" width="26.421875" style="1" customWidth="1"/>
    <col min="9" max="16384" width="11.57421875" style="1" customWidth="1"/>
  </cols>
  <sheetData>
    <row r="1" spans="1:8" s="4" customFormat="1" ht="12.75">
      <c r="A1" s="2" t="s">
        <v>0</v>
      </c>
      <c r="B1" s="2" t="str">
        <f>Jeugd!$B$5</f>
        <v>Junioren</v>
      </c>
      <c r="C1" s="3"/>
      <c r="D1" s="2" t="s">
        <v>1</v>
      </c>
      <c r="E1" s="2" t="str">
        <f>Jeugd!$Q$5</f>
        <v>Pupillen</v>
      </c>
      <c r="F1" s="3"/>
      <c r="G1" s="3" t="s">
        <v>2</v>
      </c>
      <c r="H1" s="3" t="str">
        <f>Senioren!$B$5</f>
        <v>Senioren</v>
      </c>
    </row>
    <row r="2" spans="1:8" ht="12.75">
      <c r="A2" s="5" t="s">
        <v>3</v>
      </c>
      <c r="B2" s="5"/>
      <c r="C2" s="6"/>
      <c r="D2" s="5" t="s">
        <v>4</v>
      </c>
      <c r="E2" s="5"/>
      <c r="F2" s="6"/>
      <c r="G2" s="7"/>
      <c r="H2" s="7"/>
    </row>
    <row r="3" spans="1:8" ht="12.75">
      <c r="A3" s="5" t="s">
        <v>5</v>
      </c>
      <c r="B3" s="5" t="s">
        <v>6</v>
      </c>
      <c r="C3" s="6"/>
      <c r="D3" s="5" t="s">
        <v>7</v>
      </c>
      <c r="E3" s="5" t="s">
        <v>8</v>
      </c>
      <c r="F3" s="6"/>
      <c r="G3" s="7"/>
      <c r="H3" s="7"/>
    </row>
    <row r="4" spans="1:8" ht="12.75">
      <c r="A4" s="5" t="s">
        <v>9</v>
      </c>
      <c r="B4" s="5" t="s">
        <v>10</v>
      </c>
      <c r="C4" s="6"/>
      <c r="D4" s="5" t="s">
        <v>11</v>
      </c>
      <c r="E4" s="5" t="s">
        <v>12</v>
      </c>
      <c r="F4" s="6"/>
      <c r="G4" s="7"/>
      <c r="H4" s="7"/>
    </row>
    <row r="5" spans="1:8" ht="12.75">
      <c r="A5" s="5" t="s">
        <v>13</v>
      </c>
      <c r="B5" s="5" t="s">
        <v>14</v>
      </c>
      <c r="C5" s="6"/>
      <c r="D5" s="5"/>
      <c r="E5" s="5" t="s">
        <v>15</v>
      </c>
      <c r="F5" s="6"/>
      <c r="G5" s="7"/>
      <c r="H5" s="7"/>
    </row>
    <row r="6" spans="1:8" ht="12.75">
      <c r="A6" s="5"/>
      <c r="B6" s="5"/>
      <c r="C6" s="6"/>
      <c r="D6" s="5"/>
      <c r="E6" s="5"/>
      <c r="F6" s="6"/>
      <c r="G6" s="7"/>
      <c r="H6" s="7"/>
    </row>
    <row r="7" spans="1:8" ht="12.75">
      <c r="A7" s="5"/>
      <c r="B7" s="5"/>
      <c r="C7" s="6"/>
      <c r="D7" s="5"/>
      <c r="E7" s="5"/>
      <c r="F7" s="6"/>
      <c r="G7" s="7"/>
      <c r="H7" s="7"/>
    </row>
    <row r="8" spans="1:7" ht="12.75">
      <c r="A8" s="6"/>
      <c r="B8" s="6"/>
      <c r="C8" s="6"/>
      <c r="D8" s="6"/>
      <c r="E8" s="6"/>
      <c r="F8" s="6"/>
      <c r="G8" s="6"/>
    </row>
    <row r="9" spans="1:8" s="4" customFormat="1" ht="12.75">
      <c r="A9" s="2" t="s">
        <v>16</v>
      </c>
      <c r="B9" s="2" t="str">
        <f>Jeugd!$B$5</f>
        <v>Junioren</v>
      </c>
      <c r="C9" s="3"/>
      <c r="D9" s="2" t="s">
        <v>17</v>
      </c>
      <c r="E9" s="2" t="str">
        <f>Jeugd!$Q$5</f>
        <v>Pupillen</v>
      </c>
      <c r="F9" s="3"/>
      <c r="G9" s="3" t="s">
        <v>18</v>
      </c>
      <c r="H9" s="3" t="str">
        <f>Senioren!$B$5</f>
        <v>Senioren</v>
      </c>
    </row>
    <row r="10" spans="1:8" ht="12.75">
      <c r="A10" s="5" t="s">
        <v>19</v>
      </c>
      <c r="B10" s="5"/>
      <c r="C10" s="6"/>
      <c r="D10" s="5" t="s">
        <v>20</v>
      </c>
      <c r="E10" s="5"/>
      <c r="F10" s="6"/>
      <c r="G10" s="7"/>
      <c r="H10" s="7"/>
    </row>
    <row r="11" spans="1:8" ht="12.75">
      <c r="A11" s="5" t="s">
        <v>21</v>
      </c>
      <c r="B11" s="5" t="s">
        <v>22</v>
      </c>
      <c r="C11" s="6"/>
      <c r="D11" s="5" t="s">
        <v>23</v>
      </c>
      <c r="E11" s="5" t="s">
        <v>24</v>
      </c>
      <c r="F11" s="6"/>
      <c r="G11" s="7"/>
      <c r="H11" s="7"/>
    </row>
    <row r="12" spans="1:8" ht="12.75">
      <c r="A12" s="5" t="s">
        <v>25</v>
      </c>
      <c r="B12" s="5" t="s">
        <v>26</v>
      </c>
      <c r="C12" s="6"/>
      <c r="D12" s="5" t="s">
        <v>27</v>
      </c>
      <c r="E12" s="5" t="s">
        <v>28</v>
      </c>
      <c r="F12" s="6"/>
      <c r="G12" s="7"/>
      <c r="H12" s="7"/>
    </row>
    <row r="13" spans="1:8" ht="12.75">
      <c r="A13" s="5" t="s">
        <v>29</v>
      </c>
      <c r="B13" s="5" t="s">
        <v>30</v>
      </c>
      <c r="C13" s="6"/>
      <c r="D13" s="5"/>
      <c r="E13" s="5"/>
      <c r="F13" s="6"/>
      <c r="G13" s="7"/>
      <c r="H13" s="7"/>
    </row>
    <row r="14" spans="1:8" ht="12.75">
      <c r="A14" s="5"/>
      <c r="B14" s="5"/>
      <c r="C14" s="6"/>
      <c r="D14" s="5"/>
      <c r="E14" s="5"/>
      <c r="F14" s="6"/>
      <c r="G14" s="7"/>
      <c r="H14" s="7"/>
    </row>
    <row r="15" spans="1:13" ht="12.75">
      <c r="A15" s="5"/>
      <c r="B15" s="5"/>
      <c r="C15" s="6"/>
      <c r="D15" s="5"/>
      <c r="E15" s="5"/>
      <c r="F15" s="6"/>
      <c r="G15" s="7"/>
      <c r="H15" s="7"/>
      <c r="J15" s="8"/>
      <c r="K15" s="9"/>
      <c r="L15" s="9"/>
      <c r="M15" s="8"/>
    </row>
    <row r="16" spans="1:7" ht="12.75">
      <c r="A16" s="6"/>
      <c r="B16" s="6"/>
      <c r="C16" s="6"/>
      <c r="D16" s="6"/>
      <c r="E16" s="6"/>
      <c r="F16" s="6"/>
      <c r="G16" s="6"/>
    </row>
    <row r="17" spans="1:8" s="4" customFormat="1" ht="12.75">
      <c r="A17" s="2" t="s">
        <v>31</v>
      </c>
      <c r="B17" s="2" t="str">
        <f>Jeugd!$B$5</f>
        <v>Junioren</v>
      </c>
      <c r="C17" s="3"/>
      <c r="D17" s="2" t="s">
        <v>32</v>
      </c>
      <c r="E17" s="2" t="str">
        <f>Jeugd!$Q$5</f>
        <v>Pupillen</v>
      </c>
      <c r="F17" s="3"/>
      <c r="G17" s="3" t="s">
        <v>33</v>
      </c>
      <c r="H17" s="3" t="str">
        <f>Senioren!$B$5</f>
        <v>Senioren</v>
      </c>
    </row>
    <row r="18" spans="1:8" ht="12.75">
      <c r="A18" s="5" t="s">
        <v>34</v>
      </c>
      <c r="B18" s="5"/>
      <c r="C18" s="6"/>
      <c r="D18" s="5" t="s">
        <v>35</v>
      </c>
      <c r="E18" s="5"/>
      <c r="F18" s="6"/>
      <c r="G18" s="7"/>
      <c r="H18" s="7"/>
    </row>
    <row r="19" spans="1:8" ht="12.75">
      <c r="A19" s="5" t="s">
        <v>36</v>
      </c>
      <c r="B19" s="5" t="s">
        <v>37</v>
      </c>
      <c r="C19" s="6"/>
      <c r="D19" s="5" t="s">
        <v>38</v>
      </c>
      <c r="E19" s="5" t="s">
        <v>39</v>
      </c>
      <c r="F19" s="6"/>
      <c r="G19" s="7"/>
      <c r="H19" s="7"/>
    </row>
    <row r="20" spans="1:8" ht="12.75">
      <c r="A20" s="5" t="s">
        <v>40</v>
      </c>
      <c r="B20" s="5" t="s">
        <v>41</v>
      </c>
      <c r="C20" s="6"/>
      <c r="D20" s="5" t="s">
        <v>42</v>
      </c>
      <c r="E20" s="5" t="s">
        <v>43</v>
      </c>
      <c r="F20" s="6"/>
      <c r="G20" s="7"/>
      <c r="H20" s="7"/>
    </row>
    <row r="21" spans="1:8" ht="12.75">
      <c r="A21" s="5" t="s">
        <v>44</v>
      </c>
      <c r="B21" s="5"/>
      <c r="C21" s="6"/>
      <c r="D21" s="5"/>
      <c r="E21" s="5"/>
      <c r="F21" s="6"/>
      <c r="G21" s="7"/>
      <c r="H21" s="7"/>
    </row>
    <row r="22" spans="1:8" ht="12.75">
      <c r="A22" s="5"/>
      <c r="B22" s="5"/>
      <c r="C22" s="6"/>
      <c r="D22" s="5"/>
      <c r="E22" s="5"/>
      <c r="F22" s="6"/>
      <c r="G22" s="7"/>
      <c r="H22" s="7"/>
    </row>
    <row r="23" spans="1:8" ht="12.75">
      <c r="A23" s="5"/>
      <c r="B23" s="5"/>
      <c r="C23" s="6"/>
      <c r="D23" s="5"/>
      <c r="E23" s="5"/>
      <c r="F23" s="6"/>
      <c r="G23" s="7"/>
      <c r="H23" s="7"/>
    </row>
    <row r="24" spans="1:7" ht="12.75">
      <c r="A24" s="6"/>
      <c r="B24" s="6"/>
      <c r="C24" s="6"/>
      <c r="D24" s="6"/>
      <c r="E24" s="6"/>
      <c r="F24" s="6"/>
      <c r="G24" s="6"/>
    </row>
    <row r="25" spans="1:8" s="4" customFormat="1" ht="12.75">
      <c r="A25" s="2" t="s">
        <v>45</v>
      </c>
      <c r="B25" s="2" t="str">
        <f>Jeugd!$B$5</f>
        <v>Junioren</v>
      </c>
      <c r="C25" s="3"/>
      <c r="D25" s="3" t="s">
        <v>46</v>
      </c>
      <c r="E25" s="3" t="str">
        <f>Jeugd!$Q$5</f>
        <v>Pupillen</v>
      </c>
      <c r="F25" s="3"/>
      <c r="G25" s="3" t="s">
        <v>47</v>
      </c>
      <c r="H25" s="3" t="str">
        <f>Senioren!$B$5</f>
        <v>Senioren</v>
      </c>
    </row>
    <row r="26" spans="1:8" ht="12.75">
      <c r="A26" s="5" t="s">
        <v>48</v>
      </c>
      <c r="B26" s="5"/>
      <c r="C26" s="6"/>
      <c r="D26" s="7"/>
      <c r="E26" s="7"/>
      <c r="F26" s="6"/>
      <c r="G26" s="7"/>
      <c r="H26" s="7"/>
    </row>
    <row r="27" spans="1:8" ht="12.75">
      <c r="A27" s="5" t="s">
        <v>49</v>
      </c>
      <c r="B27" s="5" t="s">
        <v>50</v>
      </c>
      <c r="C27" s="6"/>
      <c r="D27" s="7"/>
      <c r="E27" s="7"/>
      <c r="F27" s="6"/>
      <c r="G27" s="7"/>
      <c r="H27" s="7"/>
    </row>
    <row r="28" spans="1:8" ht="12.75">
      <c r="A28" s="5" t="s">
        <v>51</v>
      </c>
      <c r="B28" s="5" t="s">
        <v>52</v>
      </c>
      <c r="C28" s="6"/>
      <c r="D28" s="7"/>
      <c r="E28" s="7"/>
      <c r="F28" s="6"/>
      <c r="G28" s="7"/>
      <c r="H28" s="7"/>
    </row>
    <row r="29" spans="1:8" ht="12.75">
      <c r="A29" s="5" t="s">
        <v>53</v>
      </c>
      <c r="B29" s="5" t="s">
        <v>54</v>
      </c>
      <c r="C29" s="6"/>
      <c r="D29" s="7"/>
      <c r="E29" s="7"/>
      <c r="F29" s="6"/>
      <c r="G29" s="7"/>
      <c r="H29" s="7"/>
    </row>
    <row r="30" spans="1:8" ht="12.75">
      <c r="A30" s="5"/>
      <c r="B30" s="5"/>
      <c r="C30" s="6"/>
      <c r="D30" s="7"/>
      <c r="E30" s="7"/>
      <c r="F30" s="6"/>
      <c r="G30" s="7"/>
      <c r="H30" s="7"/>
    </row>
    <row r="31" spans="1:8" ht="12.75">
      <c r="A31" s="5"/>
      <c r="B31" s="5"/>
      <c r="C31" s="6"/>
      <c r="D31" s="7"/>
      <c r="E31" s="7"/>
      <c r="F31" s="6"/>
      <c r="G31" s="7"/>
      <c r="H31" s="7"/>
    </row>
    <row r="32" spans="1:7" ht="12.75">
      <c r="A32" s="6"/>
      <c r="B32" s="6"/>
      <c r="C32" s="6"/>
      <c r="D32" s="6"/>
      <c r="E32" s="6"/>
      <c r="F32" s="6"/>
      <c r="G32" s="6"/>
    </row>
    <row r="33" spans="1:8" s="4" customFormat="1" ht="12.75">
      <c r="A33" s="2" t="s">
        <v>55</v>
      </c>
      <c r="B33" s="2" t="str">
        <f>Jeugd!$B$5</f>
        <v>Junioren</v>
      </c>
      <c r="G33" s="3" t="s">
        <v>56</v>
      </c>
      <c r="H33" s="3" t="str">
        <f>Senioren!$B$5</f>
        <v>Senioren</v>
      </c>
    </row>
    <row r="34" spans="1:8" ht="12.75">
      <c r="A34" s="5" t="s">
        <v>57</v>
      </c>
      <c r="B34" s="5"/>
      <c r="G34" s="7"/>
      <c r="H34" s="7"/>
    </row>
    <row r="35" spans="1:8" ht="12.75">
      <c r="A35" s="5" t="s">
        <v>58</v>
      </c>
      <c r="B35" s="5" t="s">
        <v>59</v>
      </c>
      <c r="G35" s="7"/>
      <c r="H35" s="7"/>
    </row>
    <row r="36" spans="1:8" ht="12.75">
      <c r="A36" s="5" t="s">
        <v>60</v>
      </c>
      <c r="B36" s="5" t="s">
        <v>61</v>
      </c>
      <c r="G36" s="7"/>
      <c r="H36" s="7"/>
    </row>
    <row r="37" spans="1:8" ht="12.75">
      <c r="A37" s="5" t="s">
        <v>62</v>
      </c>
      <c r="B37" s="5" t="s">
        <v>63</v>
      </c>
      <c r="G37" s="7"/>
      <c r="H37" s="7"/>
    </row>
    <row r="38" spans="1:8" ht="12.75">
      <c r="A38" s="5"/>
      <c r="B38" s="5"/>
      <c r="G38" s="7"/>
      <c r="H38" s="7"/>
    </row>
    <row r="39" spans="1:8" ht="12.75">
      <c r="A39" s="5"/>
      <c r="B39" s="5"/>
      <c r="G39" s="7"/>
      <c r="H39" s="7"/>
    </row>
    <row r="40" ht="12.75">
      <c r="G40" s="6"/>
    </row>
    <row r="41" spans="7:8" ht="12.75">
      <c r="G41" s="3" t="s">
        <v>64</v>
      </c>
      <c r="H41" s="3" t="str">
        <f>Senioren!$B$5</f>
        <v>Senioren</v>
      </c>
    </row>
    <row r="42" spans="7:8" ht="12.75">
      <c r="G42" s="7"/>
      <c r="H42" s="7"/>
    </row>
    <row r="43" spans="7:8" ht="12.75">
      <c r="G43" s="7"/>
      <c r="H43" s="7"/>
    </row>
    <row r="44" spans="7:8" ht="12.75">
      <c r="G44" s="7"/>
      <c r="H44" s="7"/>
    </row>
    <row r="45" spans="7:8" ht="12.75">
      <c r="G45" s="7"/>
      <c r="H45" s="7"/>
    </row>
    <row r="46" spans="7:8" ht="12.75">
      <c r="G46" s="7"/>
      <c r="H46" s="7"/>
    </row>
    <row r="47" spans="7:8" ht="12.75">
      <c r="G47" s="7"/>
      <c r="H47" s="7"/>
    </row>
    <row r="48" ht="12.75">
      <c r="A48" s="10" t="s">
        <v>65</v>
      </c>
    </row>
    <row r="49" spans="7:8" ht="12.75">
      <c r="G49" s="3" t="s">
        <v>66</v>
      </c>
      <c r="H49" s="3" t="str">
        <f>Senioren!$B$5</f>
        <v>Senioren</v>
      </c>
    </row>
    <row r="50" spans="7:8" ht="12.75">
      <c r="G50" s="7"/>
      <c r="H50" s="7"/>
    </row>
    <row r="51" spans="7:8" ht="12.75">
      <c r="G51" s="7"/>
      <c r="H51" s="7"/>
    </row>
    <row r="52" spans="7:8" ht="12.75">
      <c r="G52" s="7"/>
      <c r="H52" s="7"/>
    </row>
    <row r="53" spans="7:8" ht="12.75">
      <c r="G53" s="7"/>
      <c r="H53" s="7"/>
    </row>
    <row r="54" spans="1:8" ht="12.75">
      <c r="A54" s="10" t="s">
        <v>65</v>
      </c>
      <c r="G54" s="7"/>
      <c r="H54" s="7"/>
    </row>
    <row r="55" spans="7:8" ht="12.75">
      <c r="G55" s="7"/>
      <c r="H55" s="7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2"/>
  <sheetViews>
    <sheetView showGridLines="0" zoomScale="120" zoomScaleNormal="120" workbookViewId="0" topLeftCell="A1">
      <selection activeCell="AC47" activeCellId="1" sqref="G16:S16 AC47"/>
    </sheetView>
  </sheetViews>
  <sheetFormatPr defaultColWidth="12.57421875" defaultRowHeight="12.75"/>
  <cols>
    <col min="1" max="1" width="5.28125" style="11" customWidth="1"/>
    <col min="2" max="2" width="5.00390625" style="11" customWidth="1"/>
    <col min="3" max="3" width="2.57421875" style="11" customWidth="1"/>
    <col min="4" max="4" width="6.7109375" style="11" customWidth="1"/>
    <col min="5" max="5" width="11.57421875" style="11" customWidth="1"/>
    <col min="6" max="6" width="3.00390625" style="11" customWidth="1"/>
    <col min="7" max="7" width="2.8515625" style="11" customWidth="1"/>
    <col min="8" max="14" width="5.28125" style="11" customWidth="1"/>
    <col min="15" max="16" width="2.8515625" style="11" customWidth="1"/>
    <col min="17" max="17" width="3.7109375" style="11" customWidth="1"/>
    <col min="18" max="19" width="2.8515625" style="11" customWidth="1"/>
    <col min="20" max="27" width="5.7109375" style="11" customWidth="1"/>
    <col min="28" max="28" width="2.8515625" style="11" customWidth="1"/>
    <col min="29" max="16384" width="11.57421875" style="11" customWidth="1"/>
  </cols>
  <sheetData>
    <row r="1" spans="1:28" ht="12.75">
      <c r="A1" s="12" t="s">
        <v>67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28" ht="12.75">
      <c r="A3" s="13" t="s">
        <v>68</v>
      </c>
      <c r="B3" s="14"/>
      <c r="C3" s="14"/>
      <c r="D3" s="15"/>
      <c r="E3" s="15"/>
      <c r="F3" s="16"/>
      <c r="G3" s="16"/>
      <c r="H3" s="17"/>
      <c r="I3" s="18"/>
      <c r="J3" s="15"/>
      <c r="K3" s="19" t="s">
        <v>69</v>
      </c>
      <c r="L3" s="19" t="s">
        <v>70</v>
      </c>
      <c r="M3" s="19" t="s">
        <v>71</v>
      </c>
      <c r="N3" s="19" t="s">
        <v>72</v>
      </c>
      <c r="O3" s="20"/>
      <c r="P3"/>
      <c r="Q3"/>
      <c r="R3"/>
      <c r="S3"/>
      <c r="T3"/>
      <c r="U3"/>
      <c r="V3"/>
      <c r="W3"/>
      <c r="X3"/>
      <c r="Y3"/>
      <c r="Z3"/>
      <c r="AA3"/>
      <c r="AB3"/>
    </row>
    <row r="4" spans="1:28" ht="12.75">
      <c r="A4" s="13"/>
      <c r="B4" s="14"/>
      <c r="C4" s="14"/>
      <c r="D4" s="21"/>
      <c r="E4" s="22"/>
      <c r="F4" s="23"/>
      <c r="G4" s="23"/>
      <c r="H4" s="23"/>
      <c r="I4" s="24"/>
      <c r="J4" s="17"/>
      <c r="K4" s="19"/>
      <c r="L4" s="19"/>
      <c r="M4" s="19"/>
      <c r="N4" s="19"/>
      <c r="O4" s="20"/>
      <c r="P4"/>
      <c r="Q4"/>
      <c r="R4"/>
      <c r="S4"/>
      <c r="T4"/>
      <c r="U4"/>
      <c r="V4"/>
      <c r="W4"/>
      <c r="X4"/>
      <c r="Y4"/>
      <c r="Z4"/>
      <c r="AA4"/>
      <c r="AB4"/>
    </row>
    <row r="5" spans="1:28" ht="12.75" customHeight="1">
      <c r="A5" s="13"/>
      <c r="B5" s="25" t="s">
        <v>73</v>
      </c>
      <c r="C5" s="25"/>
      <c r="D5" s="25"/>
      <c r="E5" s="25"/>
      <c r="F5" s="25"/>
      <c r="G5" s="25"/>
      <c r="H5" s="26" t="s">
        <v>74</v>
      </c>
      <c r="I5" s="27" t="s">
        <v>75</v>
      </c>
      <c r="J5" s="27" t="s">
        <v>76</v>
      </c>
      <c r="K5" s="19"/>
      <c r="L5" s="19"/>
      <c r="M5" s="19"/>
      <c r="N5" s="19"/>
      <c r="O5" s="28"/>
      <c r="P5"/>
      <c r="Q5"/>
      <c r="R5"/>
      <c r="S5"/>
      <c r="T5"/>
      <c r="U5"/>
      <c r="V5"/>
      <c r="W5"/>
      <c r="X5"/>
      <c r="Y5"/>
      <c r="Z5"/>
      <c r="AA5"/>
      <c r="AB5"/>
    </row>
    <row r="6" spans="1:28" ht="12.75" customHeight="1">
      <c r="A6" s="29">
        <f>RANK(J6,$J$6:$J$12,0)</f>
        <v>2</v>
      </c>
      <c r="B6" s="30" t="str">
        <f>teams!G1</f>
        <v>Barcelona</v>
      </c>
      <c r="C6" s="30"/>
      <c r="D6" s="30"/>
      <c r="E6" s="30"/>
      <c r="F6" s="30"/>
      <c r="G6" s="30"/>
      <c r="H6" s="31">
        <f>SUMIF($G$17:$L$37,B6,$U$17:$U$37)+SUMIF($N$17:$S$37,B6,$W$17:$W$37)</f>
        <v>20</v>
      </c>
      <c r="I6" s="31">
        <f>SUMIF($G$17:$L$37,B6,$W$17:$W$37)+SUMIF($N$17:$S$37,B6,$U$17:$U$37)</f>
        <v>12</v>
      </c>
      <c r="J6" s="32">
        <f>(K6*3)+L6+(H6*0.001)-(I6*0.001)</f>
        <v>12.008</v>
      </c>
      <c r="K6" s="33">
        <f>SUMPRODUCT(($G$17:$L$37=B6)*($Y$17:$Y$37=3))+SUMPRODUCT(($N$17:$S$37=B6)*($AA$17:$AA$37=3))</f>
        <v>4</v>
      </c>
      <c r="L6" s="33">
        <f>SUMPRODUCT(($G$17:$L$37=B6)*($Y$17:$Y$37=1))+SUMPRODUCT(($N$17:$S$37=B6)*($AA$17:$AA$37=1))</f>
        <v>0</v>
      </c>
      <c r="M6" s="33">
        <f>SUMPRODUCT(($G$17:$L$37=B6)*($Y$17:$Y$37=0))+SUMPRODUCT(($N$17:$S$37=B6)*($AA$17:$AA$37=0))</f>
        <v>2</v>
      </c>
      <c r="N6" s="34">
        <f>H6-I6</f>
        <v>8</v>
      </c>
      <c r="O6" s="20"/>
      <c r="P6"/>
      <c r="Q6"/>
      <c r="R6" s="35"/>
      <c r="S6"/>
      <c r="T6" s="35"/>
      <c r="U6"/>
      <c r="V6"/>
      <c r="W6"/>
      <c r="X6"/>
      <c r="Y6"/>
      <c r="Z6"/>
      <c r="AA6"/>
      <c r="AB6"/>
    </row>
    <row r="7" spans="1:28" ht="12.75" customHeight="1">
      <c r="A7" s="29">
        <f>RANK(J7,$J$6:$J$12,0)</f>
        <v>1</v>
      </c>
      <c r="B7" s="30" t="str">
        <f>teams!G9</f>
        <v>Valencia</v>
      </c>
      <c r="C7" s="30"/>
      <c r="D7" s="30"/>
      <c r="E7" s="30"/>
      <c r="F7" s="30"/>
      <c r="G7" s="30"/>
      <c r="H7" s="31">
        <f>SUMIF($G$17:$L$37,B7,$U$17:$U$37)+SUMIF($N$17:$S$37,B7,$W$17:$W$37)</f>
        <v>34</v>
      </c>
      <c r="I7" s="36">
        <f>SUMIF($G$17:$L$37,B7,$W$17:$W$37)+SUMIF($N$17:$S$37,B7,$U$17:$U$37)</f>
        <v>13</v>
      </c>
      <c r="J7" s="37">
        <f>(K7*3)+L7+(H7*0.001)-(I7*0.001)</f>
        <v>18.020999999999997</v>
      </c>
      <c r="K7" s="38">
        <f>SUMPRODUCT(($G$17:$L$37=B7)*($Y$17:$Y$37=3))+SUMPRODUCT(($N$17:$S$37=B7)*($AA$17:$AA$37=3))</f>
        <v>6</v>
      </c>
      <c r="L7" s="38">
        <f>SUMPRODUCT(($G$17:$L$37=B7)*($Y$17:$Y$37=1))+SUMPRODUCT(($N$17:$S$37=B7)*($AA$17:$AA$37=1))</f>
        <v>0</v>
      </c>
      <c r="M7" s="38">
        <f>SUMPRODUCT(($G$17:$L$37=B7)*($Y$17:$Y$37=0))+SUMPRODUCT(($N$17:$S$37=B7)*($AA$17:$AA$37=0))</f>
        <v>0</v>
      </c>
      <c r="N7" s="39">
        <f>H7-I7</f>
        <v>21</v>
      </c>
      <c r="O7" s="20"/>
      <c r="P7"/>
      <c r="Q7"/>
      <c r="R7" s="35"/>
      <c r="S7"/>
      <c r="T7"/>
      <c r="U7"/>
      <c r="V7"/>
      <c r="W7"/>
      <c r="X7"/>
      <c r="Y7"/>
      <c r="Z7"/>
      <c r="AA7"/>
      <c r="AB7"/>
    </row>
    <row r="8" spans="1:28" ht="12.75" customHeight="1">
      <c r="A8" s="29">
        <f>RANK(J8,$J$6:$J$12,0)</f>
        <v>4</v>
      </c>
      <c r="B8" s="30" t="str">
        <f>teams!G17</f>
        <v>Atl. Madrid</v>
      </c>
      <c r="C8" s="30"/>
      <c r="D8" s="30"/>
      <c r="E8" s="30"/>
      <c r="F8" s="30"/>
      <c r="G8" s="30"/>
      <c r="H8" s="31">
        <f>SUMIF($G$17:$L$37,B8,$U$17:$U$37)+SUMIF($N$17:$S$37,B8,$W$17:$W$37)</f>
        <v>22</v>
      </c>
      <c r="I8" s="36">
        <f>SUMIF($G$17:$L$37,B8,$W$17:$W$37)+SUMIF($N$17:$S$37,B8,$U$17:$U$37)</f>
        <v>15</v>
      </c>
      <c r="J8" s="37">
        <f>(K8*3)+L8+(H8*0.001)-(I8*0.001)</f>
        <v>10.007</v>
      </c>
      <c r="K8" s="38">
        <f>SUMPRODUCT(($G$17:$L$37=B8)*($Y$17:$Y$37=3))+SUMPRODUCT(($N$17:$S$37=B8)*($AA$17:$AA$37=3))</f>
        <v>3</v>
      </c>
      <c r="L8" s="38">
        <f>SUMPRODUCT(($G$17:$L$37=B8)*($Y$17:$Y$37=1))+SUMPRODUCT(($N$17:$S$37=B8)*($AA$17:$AA$37=1))</f>
        <v>1</v>
      </c>
      <c r="M8" s="38">
        <f>SUMPRODUCT(($G$17:$L$37=B8)*($Y$17:$Y$37=0))+SUMPRODUCT(($N$17:$S$37=B8)*($AA$17:$AA$37=0))</f>
        <v>2</v>
      </c>
      <c r="N8" s="39">
        <f>H8-I8</f>
        <v>7</v>
      </c>
      <c r="O8" s="20"/>
      <c r="P8"/>
      <c r="Q8"/>
      <c r="R8" s="35"/>
      <c r="S8"/>
      <c r="T8"/>
      <c r="U8"/>
      <c r="V8"/>
      <c r="W8"/>
      <c r="X8"/>
      <c r="Y8"/>
      <c r="Z8"/>
      <c r="AA8"/>
      <c r="AB8"/>
    </row>
    <row r="9" spans="1:28" ht="12.75" customHeight="1">
      <c r="A9" s="29">
        <f>RANK(J9,$J$6:$J$12,0)</f>
        <v>6</v>
      </c>
      <c r="B9" s="30" t="str">
        <f>teams!G25</f>
        <v>Real Madrid</v>
      </c>
      <c r="C9" s="30"/>
      <c r="D9" s="30"/>
      <c r="E9" s="30"/>
      <c r="F9" s="30"/>
      <c r="G9" s="30"/>
      <c r="H9" s="31">
        <f>SUMIF($G$17:$L$37,B9,$U$17:$U$37)+SUMIF($N$17:$S$37,B9,$W$17:$W$37)</f>
        <v>12</v>
      </c>
      <c r="I9" s="40">
        <f>SUMIF($G$17:$L$37,B9,$W$17:$W$37)+SUMIF($N$17:$S$37,B9,$U$17:$U$37)</f>
        <v>17</v>
      </c>
      <c r="J9" s="41">
        <f>(K9*3)+L9+(H9*0.001)-(I9*0.001)</f>
        <v>3.9949999999999997</v>
      </c>
      <c r="K9" s="42">
        <f>SUMPRODUCT(($G$17:$L$37=B9)*($Y$17:$Y$37=3))+SUMPRODUCT(($N$17:$S$37=B9)*($AA$17:$AA$37=3))</f>
        <v>1</v>
      </c>
      <c r="L9" s="42">
        <f>SUMPRODUCT(($G$17:$L$37=B9)*($Y$17:$Y$37=1))+SUMPRODUCT(($N$17:$S$37=B9)*($AA$17:$AA$37=1))</f>
        <v>1</v>
      </c>
      <c r="M9" s="42">
        <f>SUMPRODUCT(($G$17:$L$37=B9)*($Y$17:$Y$37=0))+SUMPRODUCT(($N$17:$S$37=B9)*($AA$17:$AA$37=0))</f>
        <v>4</v>
      </c>
      <c r="N9" s="43">
        <f>H9-I9</f>
        <v>-5</v>
      </c>
      <c r="O9" s="20"/>
      <c r="P9"/>
      <c r="Q9"/>
      <c r="R9" s="35"/>
      <c r="S9"/>
      <c r="T9"/>
      <c r="U9"/>
      <c r="V9"/>
      <c r="W9"/>
      <c r="X9"/>
      <c r="Y9"/>
      <c r="Z9"/>
      <c r="AA9"/>
      <c r="AB9"/>
    </row>
    <row r="10" spans="1:28" ht="12.75" customHeight="1">
      <c r="A10" s="29">
        <f>RANK(J10,$J$6:$J$12,0)</f>
        <v>7</v>
      </c>
      <c r="B10" s="30" t="str">
        <f>teams!G49</f>
        <v>Getafe</v>
      </c>
      <c r="C10" s="30"/>
      <c r="D10" s="30"/>
      <c r="E10" s="30"/>
      <c r="F10" s="30"/>
      <c r="G10" s="30"/>
      <c r="H10" s="31">
        <f>SUMIF($G$17:$L$37,B10,$U$17:$U$37)+SUMIF($N$17:$S$37,B10,$W$17:$W$37)</f>
        <v>5</v>
      </c>
      <c r="I10" s="40">
        <f>SUMIF($G$17:$L$37,B10,$W$17:$W$37)+SUMIF($N$17:$S$37,B10,$U$17:$U$37)</f>
        <v>26</v>
      </c>
      <c r="J10" s="41">
        <f>(K10*3)+L10+(H10*0.001)-(I10*0.001)</f>
        <v>-0.021</v>
      </c>
      <c r="K10" s="42">
        <f>SUMPRODUCT(($G$17:$L$37=B10)*($Y$17:$Y$37=3))+SUMPRODUCT(($N$17:$S$37=B10)*($AA$17:$AA$37=3))</f>
        <v>0</v>
      </c>
      <c r="L10" s="42">
        <f>SUMPRODUCT(($G$17:$L$37=B10)*($Y$17:$Y$37=1))+SUMPRODUCT(($N$17:$S$37=B10)*($AA$17:$AA$37=1))</f>
        <v>0</v>
      </c>
      <c r="M10" s="42">
        <f>SUMPRODUCT(($G$17:$L$37=B10)*($Y$17:$Y$37=0))+SUMPRODUCT(($N$17:$S$37=B10)*($AA$17:$AA$37=0))</f>
        <v>6</v>
      </c>
      <c r="N10" s="43">
        <f>H10-I10</f>
        <v>-21</v>
      </c>
      <c r="O10" s="20"/>
      <c r="P10"/>
      <c r="Q10"/>
      <c r="R10" s="35"/>
      <c r="S10"/>
      <c r="T10"/>
      <c r="U10"/>
      <c r="V10"/>
      <c r="W10"/>
      <c r="X10"/>
      <c r="Y10"/>
      <c r="Z10"/>
      <c r="AA10"/>
      <c r="AB10"/>
    </row>
    <row r="11" spans="1:28" ht="12.75" customHeight="1">
      <c r="A11" s="29">
        <f>RANK(J11,$J$6:$J$12,0)</f>
        <v>5</v>
      </c>
      <c r="B11" s="30" t="str">
        <f>teams!G33</f>
        <v>Sevilla</v>
      </c>
      <c r="C11" s="30"/>
      <c r="D11" s="30"/>
      <c r="E11" s="30"/>
      <c r="F11" s="30"/>
      <c r="G11" s="30"/>
      <c r="H11" s="31">
        <f>SUMIF($G$17:$L$37,B11,$U$17:$U$37)+SUMIF($N$17:$S$37,B11,$W$17:$W$37)</f>
        <v>18</v>
      </c>
      <c r="I11" s="40">
        <f>SUMIF($G$17:$L$37,B11,$W$17:$W$37)+SUMIF($N$17:$S$37,B11,$U$17:$U$37)</f>
        <v>29</v>
      </c>
      <c r="J11" s="41">
        <f>(K11*3)+L11+(H11*0.001)-(I11*0.001)</f>
        <v>5.989</v>
      </c>
      <c r="K11" s="42">
        <f>SUMPRODUCT(($G$17:$L$37=B11)*($Y$17:$Y$37=3))+SUMPRODUCT(($N$17:$S$37=B11)*($AA$17:$AA$37=3))</f>
        <v>2</v>
      </c>
      <c r="L11" s="42">
        <f>SUMPRODUCT(($G$17:$L$37=B11)*($Y$17:$Y$37=1))+SUMPRODUCT(($N$17:$S$37=B11)*($AA$17:$AA$37=1))</f>
        <v>0</v>
      </c>
      <c r="M11" s="42">
        <f>SUMPRODUCT(($G$17:$L$37=B11)*($Y$17:$Y$37=0))+SUMPRODUCT(($N$17:$S$37=B11)*($AA$17:$AA$37=0))</f>
        <v>4</v>
      </c>
      <c r="N11" s="43">
        <f>H11-I11</f>
        <v>-11</v>
      </c>
      <c r="O11" s="22"/>
      <c r="P11"/>
      <c r="Q11"/>
      <c r="R11" s="35"/>
      <c r="S11"/>
      <c r="T11"/>
      <c r="U11"/>
      <c r="V11"/>
      <c r="W11"/>
      <c r="X11"/>
      <c r="Y11"/>
      <c r="Z11"/>
      <c r="AA11"/>
      <c r="AB11"/>
    </row>
    <row r="12" spans="1:28" ht="12.75" customHeight="1">
      <c r="A12" s="29">
        <f>RANK(J12,$J$6:$J$12,0)</f>
        <v>3</v>
      </c>
      <c r="B12" s="30" t="str">
        <f>teams!G41</f>
        <v>Villarreal</v>
      </c>
      <c r="C12" s="30"/>
      <c r="D12" s="30"/>
      <c r="E12" s="30"/>
      <c r="F12" s="30"/>
      <c r="G12" s="30"/>
      <c r="H12" s="31">
        <f>SUMIF($G$17:$L$37,B12,$U$17:$U$37)+SUMIF($N$17:$S$37,B12,$W$17:$W$37)</f>
        <v>14</v>
      </c>
      <c r="I12" s="40">
        <f>SUMIF($G$17:$L$37,B12,$W$17:$W$37)+SUMIF($N$17:$S$37,B12,$U$17:$U$37)</f>
        <v>13</v>
      </c>
      <c r="J12" s="41">
        <f>(K12*3)+L12+(H12*0.001)-(I12*0.001)</f>
        <v>11.001</v>
      </c>
      <c r="K12" s="42">
        <f>SUMPRODUCT(($G$17:$L$37=B12)*($Y$17:$Y$37=3))+SUMPRODUCT(($N$17:$S$37=B12)*($AA$17:$AA$37=3))</f>
        <v>3</v>
      </c>
      <c r="L12" s="42">
        <f>SUMPRODUCT(($G$17:$L$37=B12)*($Y$17:$Y$37=1))+SUMPRODUCT(($N$17:$S$37=B12)*($AA$17:$AA$37=1))</f>
        <v>2</v>
      </c>
      <c r="M12" s="42">
        <f>SUMPRODUCT(($G$17:$L$37=B12)*($Y$17:$Y$37=0))+SUMPRODUCT(($N$17:$S$37=B12)*($AA$17:$AA$37=0))</f>
        <v>1</v>
      </c>
      <c r="N12" s="43">
        <f>H12-I12</f>
        <v>1</v>
      </c>
      <c r="O12" s="22"/>
      <c r="P12"/>
      <c r="Q12"/>
      <c r="R12" s="35"/>
      <c r="S12"/>
      <c r="T12"/>
      <c r="U12"/>
      <c r="V12"/>
      <c r="W12"/>
      <c r="X12"/>
      <c r="Y12"/>
      <c r="Z12"/>
      <c r="AA12"/>
      <c r="AB12"/>
    </row>
    <row r="13" spans="1:28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44"/>
      <c r="AB13" s="14"/>
    </row>
    <row r="14" spans="1:28" ht="12.75" customHeight="1">
      <c r="A14"/>
      <c r="B14"/>
      <c r="C14" s="14"/>
      <c r="D14" s="45" t="s">
        <v>77</v>
      </c>
      <c r="E14" s="45"/>
      <c r="F14" s="14"/>
      <c r="G14" s="46" t="s">
        <v>78</v>
      </c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4"/>
      <c r="U14" s="46" t="s">
        <v>79</v>
      </c>
      <c r="V14" s="46"/>
      <c r="W14" s="46"/>
      <c r="X14" s="14"/>
      <c r="Y14" s="47" t="s">
        <v>80</v>
      </c>
      <c r="Z14" s="47"/>
      <c r="AA14" s="47"/>
      <c r="AB14" s="48"/>
    </row>
    <row r="15" spans="1:28" ht="12.75" customHeight="1" hidden="1">
      <c r="A15"/>
      <c r="B15"/>
      <c r="C15" s="17"/>
      <c r="D15" s="49">
        <v>0.5</v>
      </c>
      <c r="E15" s="49"/>
      <c r="F15" s="50"/>
      <c r="G15" s="51" t="str">
        <f>Jeugd!G15</f>
        <v>Tottenham</v>
      </c>
      <c r="H15" s="51"/>
      <c r="I15" s="51"/>
      <c r="J15" s="51"/>
      <c r="K15" s="51"/>
      <c r="L15" s="51"/>
      <c r="M15" s="52" t="s">
        <v>81</v>
      </c>
      <c r="N15" s="51" t="str">
        <f>Jeugd!N15</f>
        <v>Arsenal</v>
      </c>
      <c r="O15" s="51"/>
      <c r="P15" s="51"/>
      <c r="Q15" s="51"/>
      <c r="R15" s="51"/>
      <c r="S15" s="51"/>
      <c r="T15" s="15"/>
      <c r="U15" s="53">
        <f>Jeugd!U15</f>
        <v>0</v>
      </c>
      <c r="V15" s="54" t="s">
        <v>81</v>
      </c>
      <c r="W15" s="53">
        <f>Jeugd!W15</f>
        <v>3</v>
      </c>
      <c r="X15" s="15"/>
      <c r="Y15" s="55">
        <f>IF(U15="","",IF(U15&gt;W15,3,IF(U15=W15,1,0)))</f>
        <v>0</v>
      </c>
      <c r="Z15" s="17"/>
      <c r="AA15" s="55">
        <f>IF(W15="","",IF(W15&gt;U15,3,IF(W15=U15,1,0)))</f>
        <v>3</v>
      </c>
      <c r="AB15" s="56"/>
    </row>
    <row r="16" spans="1:28" ht="12.75" customHeight="1" hidden="1">
      <c r="A16"/>
      <c r="B16"/>
      <c r="C16" s="15"/>
      <c r="D16" s="49">
        <f>Jeugd!D16</f>
        <v>0.5104166666666666</v>
      </c>
      <c r="E16" s="49"/>
      <c r="F16" s="50"/>
      <c r="G16" s="51" t="str">
        <f>Jeugd!G28</f>
        <v>Arsenal</v>
      </c>
      <c r="H16" s="51"/>
      <c r="I16" s="51"/>
      <c r="J16" s="51"/>
      <c r="K16" s="51"/>
      <c r="L16" s="51"/>
      <c r="M16" s="52" t="s">
        <v>81</v>
      </c>
      <c r="N16" s="51" t="str">
        <f>Jeugd!N28</f>
        <v>Chelsea</v>
      </c>
      <c r="O16" s="51"/>
      <c r="P16" s="51"/>
      <c r="Q16" s="51"/>
      <c r="R16" s="51"/>
      <c r="S16" s="51"/>
      <c r="T16" s="15"/>
      <c r="U16" s="53">
        <f>Jeugd!U16</f>
        <v>3</v>
      </c>
      <c r="V16" s="54" t="s">
        <v>81</v>
      </c>
      <c r="W16" s="53">
        <f>Jeugd!W16</f>
        <v>5</v>
      </c>
      <c r="X16" s="15"/>
      <c r="Y16" s="55">
        <f>IF(U16="","",IF(U16&gt;W16,3,IF(U16=W16,1,0)))</f>
        <v>0</v>
      </c>
      <c r="Z16" s="17"/>
      <c r="AA16" s="55">
        <f>IF(W16="","",IF(W16&gt;U16,3,IF(W16=U16,1,0)))</f>
        <v>3</v>
      </c>
      <c r="AB16" s="56"/>
    </row>
    <row r="17" spans="1:32" ht="12.75" customHeight="1">
      <c r="A17"/>
      <c r="B17"/>
      <c r="C17" s="17"/>
      <c r="D17" s="49">
        <v>0.5</v>
      </c>
      <c r="E17" s="49"/>
      <c r="F17" s="50"/>
      <c r="G17" s="57" t="str">
        <f>B6</f>
        <v>Barcelona</v>
      </c>
      <c r="H17" s="57"/>
      <c r="I17" s="57"/>
      <c r="J17" s="57"/>
      <c r="K17" s="57"/>
      <c r="L17" s="57"/>
      <c r="M17" s="58" t="s">
        <v>81</v>
      </c>
      <c r="N17" s="59" t="str">
        <f>B7</f>
        <v>Valencia</v>
      </c>
      <c r="O17" s="59"/>
      <c r="P17" s="59"/>
      <c r="Q17" s="59"/>
      <c r="R17" s="59"/>
      <c r="S17" s="59"/>
      <c r="T17" s="17"/>
      <c r="U17" s="53">
        <v>2</v>
      </c>
      <c r="V17" s="54" t="s">
        <v>81</v>
      </c>
      <c r="W17" s="53">
        <v>5</v>
      </c>
      <c r="X17" s="17"/>
      <c r="Y17" s="55">
        <f>IF(U17="","",IF(U17&gt;W17,3,IF(U17=W17,1,0)))</f>
        <v>0</v>
      </c>
      <c r="Z17" s="17"/>
      <c r="AA17" s="55">
        <f>IF(W17="","",IF(W17&gt;U17,3,IF(W17=U17,1,0)))</f>
        <v>3</v>
      </c>
      <c r="AB17" s="56"/>
      <c r="AC17" s="60"/>
      <c r="AF17" s="60"/>
    </row>
    <row r="18" spans="1:32" ht="12.75" customHeight="1">
      <c r="A18"/>
      <c r="B18"/>
      <c r="C18" s="17"/>
      <c r="D18" s="49">
        <f>D17+$D$39</f>
        <v>0.507962962962963</v>
      </c>
      <c r="E18" s="49"/>
      <c r="F18" s="50"/>
      <c r="G18" s="57" t="str">
        <f>B7</f>
        <v>Valencia</v>
      </c>
      <c r="H18" s="57"/>
      <c r="I18" s="57"/>
      <c r="J18" s="57"/>
      <c r="K18" s="57"/>
      <c r="L18" s="57"/>
      <c r="M18" s="58" t="s">
        <v>81</v>
      </c>
      <c r="N18" s="59" t="str">
        <f>$B$10</f>
        <v>Getafe</v>
      </c>
      <c r="O18" s="59"/>
      <c r="P18" s="59"/>
      <c r="Q18" s="59"/>
      <c r="R18" s="59"/>
      <c r="S18" s="59"/>
      <c r="T18" s="17"/>
      <c r="U18" s="53">
        <v>6</v>
      </c>
      <c r="V18" s="54" t="s">
        <v>81</v>
      </c>
      <c r="W18" s="53">
        <v>1</v>
      </c>
      <c r="X18" s="17"/>
      <c r="Y18" s="55">
        <f>IF(U18="","",IF(U18&gt;W18,3,IF(U18=W18,1,0)))</f>
        <v>3</v>
      </c>
      <c r="Z18" s="17"/>
      <c r="AA18" s="55">
        <f>IF(W18="","",IF(W18&gt;U18,3,IF(W18=U18,1,0)))</f>
        <v>0</v>
      </c>
      <c r="AB18" s="56"/>
      <c r="AC18" s="60"/>
      <c r="AF18" s="60"/>
    </row>
    <row r="19" spans="1:28" ht="12.75" customHeight="1">
      <c r="A19"/>
      <c r="B19"/>
      <c r="C19" s="15"/>
      <c r="D19" s="49">
        <f>D18+$D$39</f>
        <v>0.5159259259259259</v>
      </c>
      <c r="E19" s="49"/>
      <c r="F19" s="50"/>
      <c r="G19" s="57" t="str">
        <f>B12</f>
        <v>Villarreal</v>
      </c>
      <c r="H19" s="57"/>
      <c r="I19" s="57"/>
      <c r="J19" s="57"/>
      <c r="K19" s="57"/>
      <c r="L19" s="57"/>
      <c r="M19" s="58" t="s">
        <v>81</v>
      </c>
      <c r="N19" s="59" t="str">
        <f>B8</f>
        <v>Atl. Madrid</v>
      </c>
      <c r="O19" s="59"/>
      <c r="P19" s="59"/>
      <c r="Q19" s="59"/>
      <c r="R19" s="59"/>
      <c r="S19" s="59"/>
      <c r="T19" s="15"/>
      <c r="U19" s="53">
        <v>3</v>
      </c>
      <c r="V19" s="54" t="s">
        <v>81</v>
      </c>
      <c r="W19" s="53">
        <v>3</v>
      </c>
      <c r="X19" s="15"/>
      <c r="Y19" s="55">
        <f>IF(U19="","",IF(U19&gt;W19,3,IF(U19=W19,1,0)))</f>
        <v>1</v>
      </c>
      <c r="Z19" s="17"/>
      <c r="AA19" s="55">
        <f>IF(W19="","",IF(W19&gt;U19,3,IF(W19=U19,1,0)))</f>
        <v>1</v>
      </c>
      <c r="AB19" s="56"/>
    </row>
    <row r="20" spans="1:32" ht="12.75" customHeight="1">
      <c r="A20"/>
      <c r="B20"/>
      <c r="C20" s="17"/>
      <c r="D20" s="49">
        <f>D19+$D$39</f>
        <v>0.5238888888888888</v>
      </c>
      <c r="E20" s="49"/>
      <c r="F20" s="50"/>
      <c r="G20" s="57" t="str">
        <f>B6</f>
        <v>Barcelona</v>
      </c>
      <c r="H20" s="57"/>
      <c r="I20" s="57"/>
      <c r="J20" s="57"/>
      <c r="K20" s="57"/>
      <c r="L20" s="57"/>
      <c r="M20" s="58" t="s">
        <v>81</v>
      </c>
      <c r="N20" s="59" t="str">
        <f>$B$10</f>
        <v>Getafe</v>
      </c>
      <c r="O20" s="59"/>
      <c r="P20" s="59"/>
      <c r="Q20" s="59"/>
      <c r="R20" s="59"/>
      <c r="S20" s="59"/>
      <c r="T20" s="17"/>
      <c r="U20" s="53">
        <v>6</v>
      </c>
      <c r="V20" s="54" t="s">
        <v>81</v>
      </c>
      <c r="W20" s="53">
        <v>2</v>
      </c>
      <c r="X20" s="17"/>
      <c r="Y20" s="55">
        <f>IF(U20="","",IF(U20&gt;W20,3,IF(U20=W20,1,0)))</f>
        <v>3</v>
      </c>
      <c r="Z20" s="17"/>
      <c r="AA20" s="55">
        <f>IF(W20="","",IF(W20&gt;U20,3,IF(W20=U20,1,0)))</f>
        <v>0</v>
      </c>
      <c r="AB20" s="56"/>
      <c r="AC20" s="60"/>
      <c r="AF20" s="60"/>
    </row>
    <row r="21" spans="1:28" ht="12.75" customHeight="1">
      <c r="A21"/>
      <c r="B21"/>
      <c r="C21" s="15"/>
      <c r="D21" s="49">
        <f>D20+$D$39</f>
        <v>0.5318518518518518</v>
      </c>
      <c r="E21" s="49"/>
      <c r="F21" s="50"/>
      <c r="G21" s="57" t="str">
        <f>B11</f>
        <v>Sevilla</v>
      </c>
      <c r="H21" s="57"/>
      <c r="I21" s="57"/>
      <c r="J21" s="57"/>
      <c r="K21" s="57"/>
      <c r="L21" s="57"/>
      <c r="M21" s="58" t="s">
        <v>81</v>
      </c>
      <c r="N21" s="59" t="str">
        <f>B9</f>
        <v>Real Madrid</v>
      </c>
      <c r="O21" s="59"/>
      <c r="P21" s="59"/>
      <c r="Q21" s="59"/>
      <c r="R21" s="59"/>
      <c r="S21" s="59"/>
      <c r="T21" s="15"/>
      <c r="U21" s="53">
        <v>5</v>
      </c>
      <c r="V21" s="54" t="s">
        <v>81</v>
      </c>
      <c r="W21" s="53">
        <v>2</v>
      </c>
      <c r="X21" s="15"/>
      <c r="Y21" s="55">
        <f>IF(U21="","",IF(U21&gt;W21,3,IF(U21=W21,1,0)))</f>
        <v>3</v>
      </c>
      <c r="Z21" s="17"/>
      <c r="AA21" s="55">
        <f>IF(W21="","",IF(W21&gt;U21,3,IF(W21=U21,1,0)))</f>
        <v>0</v>
      </c>
      <c r="AB21" s="56"/>
    </row>
    <row r="22" spans="1:28" ht="12.75" customHeight="1">
      <c r="A22"/>
      <c r="B22"/>
      <c r="C22" s="15"/>
      <c r="D22" s="49">
        <f>D21+$D$39</f>
        <v>0.5398148148148147</v>
      </c>
      <c r="E22" s="49"/>
      <c r="F22" s="50"/>
      <c r="G22" s="57" t="str">
        <f>B9</f>
        <v>Real Madrid</v>
      </c>
      <c r="H22" s="57"/>
      <c r="I22" s="57"/>
      <c r="J22" s="57"/>
      <c r="K22" s="57"/>
      <c r="L22" s="57"/>
      <c r="M22" s="58" t="s">
        <v>81</v>
      </c>
      <c r="N22" s="59" t="str">
        <f>B8</f>
        <v>Atl. Madrid</v>
      </c>
      <c r="O22" s="59"/>
      <c r="P22" s="59"/>
      <c r="Q22" s="59"/>
      <c r="R22" s="59"/>
      <c r="S22" s="59"/>
      <c r="T22" s="15"/>
      <c r="U22" s="53">
        <v>1</v>
      </c>
      <c r="V22" s="54" t="s">
        <v>81</v>
      </c>
      <c r="W22" s="53">
        <v>3</v>
      </c>
      <c r="X22" s="15"/>
      <c r="Y22" s="55">
        <f>IF(U22="","",IF(U22&gt;W22,3,IF(U22=W22,1,0)))</f>
        <v>0</v>
      </c>
      <c r="Z22" s="17"/>
      <c r="AA22" s="55">
        <f>IF(W22="","",IF(W22&gt;U22,3,IF(W22=U22,1,0)))</f>
        <v>3</v>
      </c>
      <c r="AB22" s="56"/>
    </row>
    <row r="23" spans="1:28" ht="12.75" customHeight="1">
      <c r="A23"/>
      <c r="B23"/>
      <c r="C23" s="15"/>
      <c r="D23" s="49">
        <f>D22+$D$39</f>
        <v>0.5477777777777777</v>
      </c>
      <c r="E23" s="49"/>
      <c r="F23" s="50"/>
      <c r="G23" s="57" t="str">
        <f>B7</f>
        <v>Valencia</v>
      </c>
      <c r="H23" s="57"/>
      <c r="I23" s="57"/>
      <c r="J23" s="57"/>
      <c r="K23" s="57"/>
      <c r="L23" s="57"/>
      <c r="M23" s="58" t="s">
        <v>81</v>
      </c>
      <c r="N23" s="59" t="str">
        <f>B11</f>
        <v>Sevilla</v>
      </c>
      <c r="O23" s="59"/>
      <c r="P23" s="59"/>
      <c r="Q23" s="59"/>
      <c r="R23" s="59"/>
      <c r="S23" s="59"/>
      <c r="T23" s="15"/>
      <c r="U23" s="53">
        <v>9</v>
      </c>
      <c r="V23" s="54" t="s">
        <v>81</v>
      </c>
      <c r="W23" s="53">
        <v>2</v>
      </c>
      <c r="X23" s="15"/>
      <c r="Y23" s="55">
        <f>IF(U23="","",IF(U23&gt;W23,3,IF(U23=W23,1,0)))</f>
        <v>3</v>
      </c>
      <c r="Z23" s="17"/>
      <c r="AA23" s="55">
        <f>IF(W23="","",IF(W23&gt;U23,3,IF(W23=U23,1,0)))</f>
        <v>0</v>
      </c>
      <c r="AB23" s="56"/>
    </row>
    <row r="24" spans="1:32" ht="12.75" customHeight="1">
      <c r="A24"/>
      <c r="B24"/>
      <c r="C24" s="17"/>
      <c r="D24" s="49">
        <f>D23+$D$39</f>
        <v>0.5557407407407406</v>
      </c>
      <c r="E24" s="49"/>
      <c r="F24" s="50"/>
      <c r="G24" s="57" t="str">
        <f>B8</f>
        <v>Atl. Madrid</v>
      </c>
      <c r="H24" s="57"/>
      <c r="I24" s="57"/>
      <c r="J24" s="57"/>
      <c r="K24" s="57"/>
      <c r="L24" s="57"/>
      <c r="M24" s="58" t="s">
        <v>81</v>
      </c>
      <c r="N24" s="59" t="str">
        <f>$B$10</f>
        <v>Getafe</v>
      </c>
      <c r="O24" s="59"/>
      <c r="P24" s="59"/>
      <c r="Q24" s="59"/>
      <c r="R24" s="59"/>
      <c r="S24" s="59"/>
      <c r="T24" s="17"/>
      <c r="U24" s="53">
        <v>2</v>
      </c>
      <c r="V24" s="54" t="s">
        <v>81</v>
      </c>
      <c r="W24" s="53">
        <v>0</v>
      </c>
      <c r="X24" s="17"/>
      <c r="Y24" s="55">
        <f>IF(U24="","",IF(U24&gt;W24,3,IF(U24=W24,1,0)))</f>
        <v>3</v>
      </c>
      <c r="Z24" s="17"/>
      <c r="AA24" s="55">
        <f>IF(W24="","",IF(W24&gt;U24,3,IF(W24=U24,1,0)))</f>
        <v>0</v>
      </c>
      <c r="AB24" s="56"/>
      <c r="AC24" s="60"/>
      <c r="AF24" s="60"/>
    </row>
    <row r="25" spans="1:33" ht="12.75" customHeight="1">
      <c r="A25"/>
      <c r="B25"/>
      <c r="C25" s="15"/>
      <c r="D25" s="49">
        <f>D24+$D$39</f>
        <v>0.5637037037037036</v>
      </c>
      <c r="E25" s="49"/>
      <c r="F25" s="50"/>
      <c r="G25" s="57" t="str">
        <f>B9</f>
        <v>Real Madrid</v>
      </c>
      <c r="H25" s="57"/>
      <c r="I25" s="57"/>
      <c r="J25" s="57"/>
      <c r="K25" s="57"/>
      <c r="L25" s="57"/>
      <c r="M25" s="58" t="s">
        <v>81</v>
      </c>
      <c r="N25" s="59" t="str">
        <f>B12</f>
        <v>Villarreal</v>
      </c>
      <c r="O25" s="59"/>
      <c r="P25" s="59"/>
      <c r="Q25" s="59"/>
      <c r="R25" s="59"/>
      <c r="S25" s="59"/>
      <c r="T25" s="15"/>
      <c r="U25" s="53">
        <v>2</v>
      </c>
      <c r="V25" s="54" t="s">
        <v>81</v>
      </c>
      <c r="W25" s="53">
        <v>2</v>
      </c>
      <c r="X25" s="15"/>
      <c r="Y25" s="55">
        <f>IF(U25="","",IF(U25&gt;W25,3,IF(U25=W25,1,0)))</f>
        <v>1</v>
      </c>
      <c r="Z25" s="17"/>
      <c r="AA25" s="55">
        <f>IF(W25="","",IF(W25&gt;U25,3,IF(W25=U25,1,0)))</f>
        <v>1</v>
      </c>
      <c r="AB25" s="56"/>
      <c r="AD25" s="60"/>
      <c r="AG25" s="60"/>
    </row>
    <row r="26" spans="1:28" ht="12.75" customHeight="1">
      <c r="A26"/>
      <c r="B26"/>
      <c r="C26" s="56"/>
      <c r="D26" s="49">
        <f>D25+$D$39</f>
        <v>0.5716666666666665</v>
      </c>
      <c r="E26" s="49"/>
      <c r="F26" s="50"/>
      <c r="G26" s="57" t="str">
        <f>B6</f>
        <v>Barcelona</v>
      </c>
      <c r="H26" s="57"/>
      <c r="I26" s="57"/>
      <c r="J26" s="57"/>
      <c r="K26" s="57"/>
      <c r="L26" s="57"/>
      <c r="M26" s="58" t="s">
        <v>81</v>
      </c>
      <c r="N26" s="59" t="str">
        <f>B11</f>
        <v>Sevilla</v>
      </c>
      <c r="O26" s="59"/>
      <c r="P26" s="59"/>
      <c r="Q26" s="59"/>
      <c r="R26" s="59"/>
      <c r="S26" s="59"/>
      <c r="T26" s="15"/>
      <c r="U26" s="53">
        <v>4</v>
      </c>
      <c r="V26" s="54" t="s">
        <v>81</v>
      </c>
      <c r="W26" s="53">
        <v>3</v>
      </c>
      <c r="X26" s="15"/>
      <c r="Y26" s="55">
        <f>IF(U26="","",IF(U26&gt;W26,3,IF(U26=W26,1,0)))</f>
        <v>3</v>
      </c>
      <c r="Z26" s="17"/>
      <c r="AA26" s="55">
        <f>IF(W26="","",IF(W26&gt;U26,3,IF(W26=U26,1,0)))</f>
        <v>0</v>
      </c>
      <c r="AB26" s="56"/>
    </row>
    <row r="27" spans="1:28" ht="12.75" customHeight="1">
      <c r="A27"/>
      <c r="B27"/>
      <c r="C27" s="56"/>
      <c r="D27" s="49">
        <f>D26+$D$39</f>
        <v>0.5796296296296295</v>
      </c>
      <c r="E27" s="49"/>
      <c r="F27" s="50"/>
      <c r="G27" s="57" t="str">
        <f>B8</f>
        <v>Atl. Madrid</v>
      </c>
      <c r="H27" s="57"/>
      <c r="I27" s="57"/>
      <c r="J27" s="57"/>
      <c r="K27" s="57"/>
      <c r="L27" s="57"/>
      <c r="M27" s="58" t="s">
        <v>81</v>
      </c>
      <c r="N27" s="59" t="str">
        <f>B7</f>
        <v>Valencia</v>
      </c>
      <c r="O27" s="59"/>
      <c r="P27" s="59"/>
      <c r="Q27" s="59"/>
      <c r="R27" s="59"/>
      <c r="S27" s="59"/>
      <c r="T27" s="15"/>
      <c r="U27" s="53">
        <v>4</v>
      </c>
      <c r="V27" s="54" t="s">
        <v>81</v>
      </c>
      <c r="W27" s="53">
        <v>5</v>
      </c>
      <c r="X27" s="15"/>
      <c r="Y27" s="55">
        <f>IF(U27="","",IF(U27&gt;W27,3,IF(U27=W27,1,0)))</f>
        <v>0</v>
      </c>
      <c r="Z27" s="17"/>
      <c r="AA27" s="55">
        <f>IF(W27="","",IF(W27&gt;U27,3,IF(W27=U27,1,0)))</f>
        <v>3</v>
      </c>
      <c r="AB27" s="56"/>
    </row>
    <row r="28" spans="1:28" ht="12.75" customHeight="1">
      <c r="A28"/>
      <c r="B28"/>
      <c r="C28" s="56"/>
      <c r="D28" s="49">
        <f>D27+$D$39</f>
        <v>0.5875925925925924</v>
      </c>
      <c r="E28" s="49"/>
      <c r="F28" s="50"/>
      <c r="G28" s="57" t="str">
        <f>B6</f>
        <v>Barcelona</v>
      </c>
      <c r="H28" s="57"/>
      <c r="I28" s="57"/>
      <c r="J28" s="57"/>
      <c r="K28" s="57"/>
      <c r="L28" s="57"/>
      <c r="M28" s="58" t="s">
        <v>81</v>
      </c>
      <c r="N28" s="59" t="str">
        <f>B9</f>
        <v>Real Madrid</v>
      </c>
      <c r="O28" s="59"/>
      <c r="P28" s="59"/>
      <c r="Q28" s="59"/>
      <c r="R28" s="59"/>
      <c r="S28" s="59"/>
      <c r="T28" s="15"/>
      <c r="U28" s="53">
        <v>3</v>
      </c>
      <c r="V28" s="54" t="s">
        <v>81</v>
      </c>
      <c r="W28" s="53">
        <v>0</v>
      </c>
      <c r="X28" s="15"/>
      <c r="Y28" s="55">
        <f>IF(U28="","",IF(U28&gt;W28,3,IF(U28=W28,1,0)))</f>
        <v>3</v>
      </c>
      <c r="Z28" s="17"/>
      <c r="AA28" s="55">
        <f>IF(W28="","",IF(W28&gt;U28,3,IF(W28=U28,1,0)))</f>
        <v>0</v>
      </c>
      <c r="AB28" s="56"/>
    </row>
    <row r="29" spans="1:32" ht="12.75" customHeight="1">
      <c r="A29"/>
      <c r="B29"/>
      <c r="C29" s="17"/>
      <c r="D29" s="49">
        <f>D28+$D$39</f>
        <v>0.5955555555555554</v>
      </c>
      <c r="E29" s="49"/>
      <c r="F29" s="50"/>
      <c r="G29" s="57" t="str">
        <f>B11</f>
        <v>Sevilla</v>
      </c>
      <c r="H29" s="57"/>
      <c r="I29" s="57"/>
      <c r="J29" s="57"/>
      <c r="K29" s="57"/>
      <c r="L29" s="57"/>
      <c r="M29" s="58" t="s">
        <v>81</v>
      </c>
      <c r="N29" s="59" t="str">
        <f>$B$10</f>
        <v>Getafe</v>
      </c>
      <c r="O29" s="59"/>
      <c r="P29" s="59"/>
      <c r="Q29" s="59"/>
      <c r="R29" s="59"/>
      <c r="S29" s="59"/>
      <c r="T29" s="17"/>
      <c r="U29" s="53">
        <v>5</v>
      </c>
      <c r="V29" s="54" t="s">
        <v>81</v>
      </c>
      <c r="W29" s="53">
        <v>1</v>
      </c>
      <c r="X29" s="17"/>
      <c r="Y29" s="55">
        <f>IF(U29="","",IF(U29&gt;W29,3,IF(U29=W29,1,0)))</f>
        <v>3</v>
      </c>
      <c r="Z29" s="17"/>
      <c r="AA29" s="55">
        <f>IF(W29="","",IF(W29&gt;U29,3,IF(W29=U29,1,0)))</f>
        <v>0</v>
      </c>
      <c r="AB29" s="56"/>
      <c r="AC29" s="60"/>
      <c r="AF29" s="60"/>
    </row>
    <row r="30" spans="1:28" ht="12.75" customHeight="1">
      <c r="A30"/>
      <c r="B30"/>
      <c r="C30" s="56"/>
      <c r="D30" s="49">
        <f>D29+$D$39</f>
        <v>0.6035185185185183</v>
      </c>
      <c r="E30" s="49"/>
      <c r="F30" s="50"/>
      <c r="G30" s="57" t="str">
        <f>B7</f>
        <v>Valencia</v>
      </c>
      <c r="H30" s="57"/>
      <c r="I30" s="57"/>
      <c r="J30" s="57"/>
      <c r="K30" s="57"/>
      <c r="L30" s="57"/>
      <c r="M30" s="58" t="s">
        <v>81</v>
      </c>
      <c r="N30" s="59" t="str">
        <f>B12</f>
        <v>Villarreal</v>
      </c>
      <c r="O30" s="59"/>
      <c r="P30" s="59"/>
      <c r="Q30" s="59"/>
      <c r="R30" s="59"/>
      <c r="S30" s="59"/>
      <c r="T30" s="15"/>
      <c r="U30" s="53">
        <v>5</v>
      </c>
      <c r="V30" s="54" t="s">
        <v>81</v>
      </c>
      <c r="W30" s="53">
        <v>2</v>
      </c>
      <c r="X30" s="15"/>
      <c r="Y30" s="55">
        <f>IF(U30="","",IF(U30&gt;W30,3,IF(U30=W30,1,0)))</f>
        <v>3</v>
      </c>
      <c r="Z30" s="17"/>
      <c r="AA30" s="55">
        <f>IF(W30="","",IF(W30&gt;U30,3,IF(W30=U30,1,0)))</f>
        <v>0</v>
      </c>
      <c r="AB30" s="56"/>
    </row>
    <row r="31" spans="1:28" ht="12.75" customHeight="1">
      <c r="A31"/>
      <c r="B31"/>
      <c r="C31" s="56"/>
      <c r="D31" s="49">
        <f>D30+$D$39</f>
        <v>0.6114814814814813</v>
      </c>
      <c r="E31" s="49"/>
      <c r="F31" s="50"/>
      <c r="G31" s="57" t="str">
        <f>B8</f>
        <v>Atl. Madrid</v>
      </c>
      <c r="H31" s="57"/>
      <c r="I31" s="57"/>
      <c r="J31" s="57"/>
      <c r="K31" s="57"/>
      <c r="L31" s="57"/>
      <c r="M31" s="58" t="s">
        <v>81</v>
      </c>
      <c r="N31" s="59" t="str">
        <f>B11</f>
        <v>Sevilla</v>
      </c>
      <c r="O31" s="59"/>
      <c r="P31" s="59"/>
      <c r="Q31" s="59"/>
      <c r="R31" s="59"/>
      <c r="S31" s="59"/>
      <c r="T31" s="15"/>
      <c r="U31" s="53">
        <v>9</v>
      </c>
      <c r="V31" s="54" t="s">
        <v>81</v>
      </c>
      <c r="W31" s="53">
        <v>1</v>
      </c>
      <c r="X31" s="15"/>
      <c r="Y31" s="55">
        <f>IF(U31="","",IF(U31&gt;W31,3,IF(U31=W31,1,0)))</f>
        <v>3</v>
      </c>
      <c r="Z31" s="17"/>
      <c r="AA31" s="55">
        <f>IF(W31="","",IF(W31&gt;U31,3,IF(W31=U31,1,0)))</f>
        <v>0</v>
      </c>
      <c r="AB31" s="56"/>
    </row>
    <row r="32" spans="1:32" ht="12.75" customHeight="1">
      <c r="A32"/>
      <c r="B32"/>
      <c r="C32" s="17"/>
      <c r="D32" s="49">
        <f>D31+$D$39</f>
        <v>0.6194444444444442</v>
      </c>
      <c r="E32" s="49"/>
      <c r="F32" s="50"/>
      <c r="G32" s="57" t="str">
        <f>B9</f>
        <v>Real Madrid</v>
      </c>
      <c r="H32" s="57"/>
      <c r="I32" s="57"/>
      <c r="J32" s="57"/>
      <c r="K32" s="57"/>
      <c r="L32" s="57"/>
      <c r="M32" s="58" t="s">
        <v>81</v>
      </c>
      <c r="N32" s="59" t="str">
        <f>$B$10</f>
        <v>Getafe</v>
      </c>
      <c r="O32" s="59"/>
      <c r="P32" s="59"/>
      <c r="Q32" s="59"/>
      <c r="R32" s="59"/>
      <c r="S32" s="59"/>
      <c r="T32" s="17"/>
      <c r="U32" s="53">
        <v>5</v>
      </c>
      <c r="V32" s="54" t="s">
        <v>81</v>
      </c>
      <c r="W32" s="53">
        <v>0</v>
      </c>
      <c r="X32" s="17"/>
      <c r="Y32" s="55">
        <f>IF(U32="","",IF(U32&gt;W32,3,IF(U32=W32,1,0)))</f>
        <v>3</v>
      </c>
      <c r="Z32" s="17"/>
      <c r="AA32" s="55">
        <f>IF(W32="","",IF(W32&gt;U32,3,IF(W32=U32,1,0)))</f>
        <v>0</v>
      </c>
      <c r="AB32" s="56"/>
      <c r="AC32" s="60"/>
      <c r="AF32" s="60"/>
    </row>
    <row r="33" spans="1:28" ht="12.75" customHeight="1">
      <c r="A33"/>
      <c r="B33"/>
      <c r="C33" s="56"/>
      <c r="D33" s="49">
        <f>D32+$D$39</f>
        <v>0.6274074074074072</v>
      </c>
      <c r="E33" s="49"/>
      <c r="F33" s="50"/>
      <c r="G33" s="57" t="str">
        <f>B6</f>
        <v>Barcelona</v>
      </c>
      <c r="H33" s="57"/>
      <c r="I33" s="57"/>
      <c r="J33" s="57"/>
      <c r="K33" s="57"/>
      <c r="L33" s="57"/>
      <c r="M33" s="58" t="s">
        <v>81</v>
      </c>
      <c r="N33" s="59" t="str">
        <f>B12</f>
        <v>Villarreal</v>
      </c>
      <c r="O33" s="59"/>
      <c r="P33" s="59"/>
      <c r="Q33" s="59"/>
      <c r="R33" s="59"/>
      <c r="S33" s="59"/>
      <c r="T33" s="15"/>
      <c r="U33" s="53">
        <v>0</v>
      </c>
      <c r="V33" s="54" t="s">
        <v>81</v>
      </c>
      <c r="W33" s="53">
        <v>1</v>
      </c>
      <c r="X33" s="15"/>
      <c r="Y33" s="55">
        <f>IF(U33="","",IF(U33&gt;W33,3,IF(U33=W33,1,0)))</f>
        <v>0</v>
      </c>
      <c r="Z33" s="17"/>
      <c r="AA33" s="55">
        <f>IF(W33="","",IF(W33&gt;U33,3,IF(W33=U33,1,0)))</f>
        <v>3</v>
      </c>
      <c r="AB33" s="56"/>
    </row>
    <row r="34" spans="1:28" ht="12.75" customHeight="1">
      <c r="A34"/>
      <c r="B34"/>
      <c r="C34" s="56"/>
      <c r="D34" s="49">
        <f>D33+$D$39</f>
        <v>0.6353703703703701</v>
      </c>
      <c r="E34" s="49"/>
      <c r="F34" s="50"/>
      <c r="G34" s="57" t="str">
        <f>B7</f>
        <v>Valencia</v>
      </c>
      <c r="H34" s="57"/>
      <c r="I34" s="57"/>
      <c r="J34" s="57"/>
      <c r="K34" s="57"/>
      <c r="L34" s="57"/>
      <c r="M34" s="58" t="s">
        <v>81</v>
      </c>
      <c r="N34" s="59" t="str">
        <f>B9</f>
        <v>Real Madrid</v>
      </c>
      <c r="O34" s="59"/>
      <c r="P34" s="59"/>
      <c r="Q34" s="59"/>
      <c r="R34" s="59"/>
      <c r="S34" s="59"/>
      <c r="T34" s="15"/>
      <c r="U34" s="53">
        <v>4</v>
      </c>
      <c r="V34" s="54" t="s">
        <v>81</v>
      </c>
      <c r="W34" s="53">
        <v>2</v>
      </c>
      <c r="X34" s="15"/>
      <c r="Y34" s="55">
        <f>IF(U34="","",IF(U34&gt;W34,3,IF(U34=W34,1,0)))</f>
        <v>3</v>
      </c>
      <c r="Z34" s="17"/>
      <c r="AA34" s="55">
        <f>IF(W34="","",IF(W34&gt;U34,3,IF(W34=U34,1,0)))</f>
        <v>0</v>
      </c>
      <c r="AB34" s="56"/>
    </row>
    <row r="35" spans="1:32" ht="12.75" customHeight="1">
      <c r="A35"/>
      <c r="B35"/>
      <c r="C35" s="17"/>
      <c r="D35" s="49">
        <f>D34+$D$39</f>
        <v>0.6433333333333331</v>
      </c>
      <c r="E35" s="49"/>
      <c r="F35" s="50"/>
      <c r="G35" s="57" t="str">
        <f>B12</f>
        <v>Villarreal</v>
      </c>
      <c r="H35" s="57"/>
      <c r="I35" s="57"/>
      <c r="J35" s="57"/>
      <c r="K35" s="57"/>
      <c r="L35" s="57"/>
      <c r="M35" s="58" t="s">
        <v>81</v>
      </c>
      <c r="N35" s="59" t="str">
        <f>$B$10</f>
        <v>Getafe</v>
      </c>
      <c r="O35" s="59"/>
      <c r="P35" s="59"/>
      <c r="Q35" s="59"/>
      <c r="R35" s="59"/>
      <c r="S35" s="59"/>
      <c r="T35" s="17"/>
      <c r="U35" s="53">
        <v>2</v>
      </c>
      <c r="V35" s="54" t="s">
        <v>81</v>
      </c>
      <c r="W35" s="53">
        <v>1</v>
      </c>
      <c r="X35" s="17"/>
      <c r="Y35" s="55">
        <f>IF(U35="","",IF(U35&gt;W35,3,IF(U35=W35,1,0)))</f>
        <v>3</v>
      </c>
      <c r="Z35" s="17"/>
      <c r="AA35" s="55">
        <f>IF(W35="","",IF(W35&gt;U35,3,IF(W35=U35,1,0)))</f>
        <v>0</v>
      </c>
      <c r="AB35" s="56"/>
      <c r="AC35" s="60"/>
      <c r="AF35" s="60"/>
    </row>
    <row r="36" spans="1:28" ht="12.75" customHeight="1">
      <c r="A36"/>
      <c r="B36"/>
      <c r="C36" s="56"/>
      <c r="D36" s="49">
        <f>D35+$D$39</f>
        <v>0.651296296296296</v>
      </c>
      <c r="E36" s="49"/>
      <c r="F36" s="50"/>
      <c r="G36" s="57" t="str">
        <f>B6</f>
        <v>Barcelona</v>
      </c>
      <c r="H36" s="57"/>
      <c r="I36" s="57"/>
      <c r="J36" s="57"/>
      <c r="K36" s="57"/>
      <c r="L36" s="57"/>
      <c r="M36" s="58" t="s">
        <v>81</v>
      </c>
      <c r="N36" s="59" t="str">
        <f>B8</f>
        <v>Atl. Madrid</v>
      </c>
      <c r="O36" s="59"/>
      <c r="P36" s="59"/>
      <c r="Q36" s="59"/>
      <c r="R36" s="59"/>
      <c r="S36" s="59"/>
      <c r="T36" s="15"/>
      <c r="U36" s="53">
        <v>5</v>
      </c>
      <c r="V36" s="54" t="s">
        <v>81</v>
      </c>
      <c r="W36" s="53">
        <v>1</v>
      </c>
      <c r="X36" s="15"/>
      <c r="Y36" s="55">
        <f>IF(U36="","",IF(U36&gt;W36,3,IF(U36=W36,1,0)))</f>
        <v>3</v>
      </c>
      <c r="Z36" s="17"/>
      <c r="AA36" s="55">
        <f>IF(W36="","",IF(W36&gt;U36,3,IF(W36=U36,1,0)))</f>
        <v>0</v>
      </c>
      <c r="AB36" s="56"/>
    </row>
    <row r="37" spans="1:28" ht="12.75" customHeight="1">
      <c r="A37"/>
      <c r="B37"/>
      <c r="C37" s="56"/>
      <c r="D37" s="49">
        <f>D36+$D$39</f>
        <v>0.659259259259259</v>
      </c>
      <c r="E37" s="49"/>
      <c r="F37" s="50"/>
      <c r="G37" s="57" t="str">
        <f>B12</f>
        <v>Villarreal</v>
      </c>
      <c r="H37" s="57"/>
      <c r="I37" s="57"/>
      <c r="J37" s="57"/>
      <c r="K37" s="57"/>
      <c r="L37" s="57"/>
      <c r="M37" s="58" t="s">
        <v>81</v>
      </c>
      <c r="N37" s="59" t="str">
        <f>B11</f>
        <v>Sevilla</v>
      </c>
      <c r="O37" s="59"/>
      <c r="P37" s="59"/>
      <c r="Q37" s="59"/>
      <c r="R37" s="59"/>
      <c r="S37" s="59"/>
      <c r="T37" s="15"/>
      <c r="U37" s="53">
        <v>4</v>
      </c>
      <c r="V37" s="54" t="s">
        <v>81</v>
      </c>
      <c r="W37" s="53">
        <v>2</v>
      </c>
      <c r="X37" s="15"/>
      <c r="Y37" s="55">
        <f>IF(U37="","",IF(U37&gt;W37,3,IF(U37=W37,1,0)))</f>
        <v>3</v>
      </c>
      <c r="Z37" s="17"/>
      <c r="AA37" s="55">
        <f>IF(W37="","",IF(W37&gt;U37,3,IF(W37=U37,1,0)))</f>
        <v>0</v>
      </c>
      <c r="AB37" s="56"/>
    </row>
    <row r="38" spans="1:5" ht="12.75">
      <c r="A38"/>
      <c r="B38"/>
      <c r="D38" s="49">
        <f>D37+$D$39</f>
        <v>0.6672222222222219</v>
      </c>
      <c r="E38" s="61"/>
    </row>
    <row r="39" spans="1:5" ht="12.75">
      <c r="A39"/>
      <c r="D39" s="49">
        <v>0.007962962962962963</v>
      </c>
      <c r="E39" s="61" t="s">
        <v>82</v>
      </c>
    </row>
    <row r="40" spans="7:28" ht="12.75"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5:6" ht="12.75">
      <c r="E41"/>
      <c r="F41"/>
    </row>
    <row r="42" spans="5:6" ht="12.75">
      <c r="E42"/>
      <c r="F42"/>
    </row>
  </sheetData>
  <sheetProtection selectLockedCells="1" selectUnlockedCells="1"/>
  <mergeCells count="67">
    <mergeCell ref="A1:AB2"/>
    <mergeCell ref="A3:A5"/>
    <mergeCell ref="K3:K5"/>
    <mergeCell ref="L3:L5"/>
    <mergeCell ref="M3:M5"/>
    <mergeCell ref="N3:N5"/>
    <mergeCell ref="B5:G5"/>
    <mergeCell ref="B6:G6"/>
    <mergeCell ref="B7:G7"/>
    <mergeCell ref="B8:G8"/>
    <mergeCell ref="B9:G9"/>
    <mergeCell ref="B10:G10"/>
    <mergeCell ref="B11:G11"/>
    <mergeCell ref="B12:G12"/>
    <mergeCell ref="D14:E14"/>
    <mergeCell ref="G14:S14"/>
    <mergeCell ref="U14:W14"/>
    <mergeCell ref="Y14:AA14"/>
    <mergeCell ref="D15:E15"/>
    <mergeCell ref="G15:L15"/>
    <mergeCell ref="N15:S15"/>
    <mergeCell ref="D16:E16"/>
    <mergeCell ref="G16:L16"/>
    <mergeCell ref="N16:S16"/>
    <mergeCell ref="D17:E17"/>
    <mergeCell ref="G17:L17"/>
    <mergeCell ref="N17:S17"/>
    <mergeCell ref="G18:L18"/>
    <mergeCell ref="N18:S18"/>
    <mergeCell ref="G19:L19"/>
    <mergeCell ref="N19:S19"/>
    <mergeCell ref="G20:L20"/>
    <mergeCell ref="N20:S20"/>
    <mergeCell ref="G21:L21"/>
    <mergeCell ref="N21:S21"/>
    <mergeCell ref="G22:L22"/>
    <mergeCell ref="N22:S22"/>
    <mergeCell ref="G23:L23"/>
    <mergeCell ref="N23:S23"/>
    <mergeCell ref="G24:L24"/>
    <mergeCell ref="N24:S24"/>
    <mergeCell ref="G25:L25"/>
    <mergeCell ref="N25:S25"/>
    <mergeCell ref="G26:L26"/>
    <mergeCell ref="N26:S26"/>
    <mergeCell ref="G27:L27"/>
    <mergeCell ref="N27:S27"/>
    <mergeCell ref="G28:L28"/>
    <mergeCell ref="N28:S28"/>
    <mergeCell ref="G29:L29"/>
    <mergeCell ref="N29:S29"/>
    <mergeCell ref="G30:L30"/>
    <mergeCell ref="N30:S30"/>
    <mergeCell ref="G31:L31"/>
    <mergeCell ref="N31:S31"/>
    <mergeCell ref="G32:L32"/>
    <mergeCell ref="N32:S32"/>
    <mergeCell ref="G33:L33"/>
    <mergeCell ref="N33:S33"/>
    <mergeCell ref="G34:L34"/>
    <mergeCell ref="N34:S34"/>
    <mergeCell ref="G35:L35"/>
    <mergeCell ref="N35:S35"/>
    <mergeCell ref="G36:L36"/>
    <mergeCell ref="N36:S36"/>
    <mergeCell ref="G37:L37"/>
    <mergeCell ref="N37:S37"/>
  </mergeCells>
  <printOptions/>
  <pageMargins left="0.7875" right="0.7875" top="0.7875" bottom="0.7875" header="0.5118055555555555" footer="0.5118055555555555"/>
  <pageSetup horizontalDpi="300" verticalDpi="300" orientation="landscape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38"/>
  <sheetViews>
    <sheetView showGridLines="0" tabSelected="1" zoomScale="120" zoomScaleNormal="120" workbookViewId="0" topLeftCell="A2">
      <selection activeCell="G16" sqref="G16:S16"/>
    </sheetView>
  </sheetViews>
  <sheetFormatPr defaultColWidth="12.57421875" defaultRowHeight="12.75"/>
  <cols>
    <col min="1" max="1" width="5.28125" style="11" customWidth="1"/>
    <col min="2" max="2" width="5.00390625" style="11" customWidth="1"/>
    <col min="3" max="3" width="2.57421875" style="11" customWidth="1"/>
    <col min="4" max="4" width="6.7109375" style="11" customWidth="1"/>
    <col min="5" max="5" width="11.57421875" style="11" customWidth="1"/>
    <col min="6" max="6" width="3.00390625" style="11" customWidth="1"/>
    <col min="7" max="7" width="9.421875" style="11" customWidth="1"/>
    <col min="8" max="14" width="3.421875" style="11" customWidth="1"/>
    <col min="15" max="15" width="7.7109375" style="11" customWidth="1"/>
    <col min="16" max="16" width="2.8515625" style="11" customWidth="1"/>
    <col min="17" max="17" width="3.7109375" style="11" customWidth="1"/>
    <col min="18" max="18" width="2.8515625" style="11" customWidth="1"/>
    <col min="19" max="31" width="4.28125" style="11" customWidth="1"/>
    <col min="32" max="248" width="11.57421875" style="11" customWidth="1"/>
    <col min="249" max="16384" width="11.57421875" style="0" customWidth="1"/>
  </cols>
  <sheetData>
    <row r="1" spans="1:31" ht="12.75">
      <c r="A1" s="12" t="s">
        <v>83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31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ht="12.75">
      <c r="A3" s="13" t="s">
        <v>68</v>
      </c>
      <c r="B3" s="14"/>
      <c r="C3" s="14"/>
      <c r="D3" s="15"/>
      <c r="E3" s="15"/>
      <c r="F3" s="16"/>
      <c r="G3" s="16"/>
      <c r="H3" s="17"/>
      <c r="I3" s="18"/>
      <c r="J3" s="15"/>
      <c r="K3" s="19" t="s">
        <v>69</v>
      </c>
      <c r="L3" s="19" t="s">
        <v>70</v>
      </c>
      <c r="M3" s="19" t="s">
        <v>71</v>
      </c>
      <c r="N3" s="19" t="s">
        <v>72</v>
      </c>
      <c r="O3" s="20"/>
      <c r="P3" s="62" t="s">
        <v>68</v>
      </c>
      <c r="Q3" s="14"/>
      <c r="R3" s="14"/>
      <c r="S3" s="14"/>
      <c r="T3" s="14"/>
      <c r="U3" s="14"/>
      <c r="V3" s="63"/>
      <c r="W3" s="63"/>
      <c r="X3" s="16"/>
      <c r="Y3" s="18"/>
      <c r="Z3" s="14"/>
      <c r="AA3" s="19" t="s">
        <v>69</v>
      </c>
      <c r="AB3" s="19" t="s">
        <v>70</v>
      </c>
      <c r="AC3" s="19" t="s">
        <v>71</v>
      </c>
      <c r="AD3" s="19" t="s">
        <v>72</v>
      </c>
      <c r="AE3" s="56"/>
    </row>
    <row r="4" spans="1:31" ht="19.5" customHeight="1">
      <c r="A4" s="13"/>
      <c r="B4" s="14"/>
      <c r="C4" s="14"/>
      <c r="D4" s="21"/>
      <c r="E4" s="22"/>
      <c r="F4" s="23"/>
      <c r="G4" s="23"/>
      <c r="H4" s="23"/>
      <c r="I4" s="24"/>
      <c r="J4" s="17"/>
      <c r="K4" s="19"/>
      <c r="L4" s="19"/>
      <c r="M4" s="19"/>
      <c r="N4" s="19"/>
      <c r="O4" s="20"/>
      <c r="P4" s="62"/>
      <c r="Q4" s="14"/>
      <c r="R4" s="14"/>
      <c r="S4" s="14"/>
      <c r="T4" s="14"/>
      <c r="U4" s="21"/>
      <c r="V4" s="21"/>
      <c r="W4" s="21"/>
      <c r="X4" s="21"/>
      <c r="Y4" s="64"/>
      <c r="Z4" s="21"/>
      <c r="AA4" s="19"/>
      <c r="AB4" s="19"/>
      <c r="AC4" s="19"/>
      <c r="AD4" s="19"/>
      <c r="AE4" s="56"/>
    </row>
    <row r="5" spans="1:31" ht="33.75" customHeight="1">
      <c r="A5" s="13"/>
      <c r="B5" s="65" t="s">
        <v>84</v>
      </c>
      <c r="C5" s="65"/>
      <c r="D5" s="65"/>
      <c r="E5" s="65"/>
      <c r="F5" s="65"/>
      <c r="G5" s="65"/>
      <c r="H5" s="26" t="s">
        <v>74</v>
      </c>
      <c r="I5" s="27" t="s">
        <v>75</v>
      </c>
      <c r="J5" s="27" t="s">
        <v>76</v>
      </c>
      <c r="K5" s="19"/>
      <c r="L5" s="19"/>
      <c r="M5" s="19"/>
      <c r="N5" s="19"/>
      <c r="O5" s="28"/>
      <c r="P5" s="62"/>
      <c r="Q5" s="25" t="s">
        <v>85</v>
      </c>
      <c r="R5" s="25"/>
      <c r="S5" s="25"/>
      <c r="T5" s="25"/>
      <c r="U5" s="25"/>
      <c r="V5" s="25"/>
      <c r="W5" s="25"/>
      <c r="X5" s="26" t="s">
        <v>74</v>
      </c>
      <c r="Y5" s="26" t="s">
        <v>75</v>
      </c>
      <c r="Z5" s="26" t="s">
        <v>76</v>
      </c>
      <c r="AA5" s="19"/>
      <c r="AB5" s="19"/>
      <c r="AC5" s="19"/>
      <c r="AD5" s="19"/>
      <c r="AE5" s="56"/>
    </row>
    <row r="6" spans="1:31" ht="12.75" customHeight="1">
      <c r="A6" s="29">
        <f>RANK(J6,$J$6:$J$13,0)</f>
        <v>2</v>
      </c>
      <c r="B6" s="30" t="str">
        <f>teams!$A$1</f>
        <v>Manchester United</v>
      </c>
      <c r="C6" s="30"/>
      <c r="D6" s="30"/>
      <c r="E6" s="30"/>
      <c r="F6" s="30"/>
      <c r="G6" s="30"/>
      <c r="H6" s="31">
        <f>SUMIF($G$15:$L$34,B6,$U$15:$U$34)+SUMIF($N$15:$S$34,B6,$W$15:$W$34)</f>
        <v>20</v>
      </c>
      <c r="I6" s="31">
        <f>SUMIF($G$15:$L$34,B6,$W$15:$W$34)+SUMIF($N$15:$S$34,B6,$U$15:$U$34)</f>
        <v>20</v>
      </c>
      <c r="J6" s="32">
        <f>(K6*3)+L6+(H6*0.001)-(I6*0.001)</f>
        <v>6</v>
      </c>
      <c r="K6" s="33">
        <f>SUMPRODUCT(($G$15:$L$34=B6)*($Y$15:$Y$34=3))+SUMPRODUCT(($N$15:$S$34=B6)*($AA$15:$AA$34=3))</f>
        <v>2</v>
      </c>
      <c r="L6" s="33">
        <f>SUMPRODUCT(($G$15:$L$34=B6)*($Y$15:$Y$34=1))+SUMPRODUCT(($N$15:$S$34=B6)*($AA$15:$AA$34=1))</f>
        <v>0</v>
      </c>
      <c r="M6" s="33">
        <f>SUMPRODUCT(($G$15:$L$34=B6)*($Y$15:$Y$34=0))+SUMPRODUCT(($N$15:$S$34=B6)*($AA$15:$AA$34=0))</f>
        <v>2</v>
      </c>
      <c r="N6" s="34">
        <f>H6-I6</f>
        <v>0</v>
      </c>
      <c r="O6" s="20"/>
      <c r="P6" s="29">
        <f>RANK(Z6,$Z$6:$Z$9,0)</f>
        <v>2</v>
      </c>
      <c r="Q6" s="66" t="str">
        <f>teams!D1</f>
        <v>Bayern München</v>
      </c>
      <c r="R6" s="66"/>
      <c r="S6" s="66"/>
      <c r="T6" s="66"/>
      <c r="U6" s="66"/>
      <c r="V6" s="66"/>
      <c r="W6" s="66"/>
      <c r="X6" s="67">
        <f>SUMIF($G$15:$L$35,Q6,$U$15:$U$35)+SUMIF($N$15:$S$35,Q6,$W$15:$W$35)</f>
        <v>10</v>
      </c>
      <c r="Y6" s="67">
        <f>SUMIF($G$15:$L$35,Q6,$W$15:$W$35)+SUMIF($N$15:$S$35,Q6,$U$15:$U$35)</f>
        <v>16</v>
      </c>
      <c r="Z6" s="68">
        <f>(AA6*3)+AB6+(X6*0.001)-(Y6*0.001)</f>
        <v>5.994</v>
      </c>
      <c r="AA6" s="69">
        <f>SUMPRODUCT(($G$15:$L$35=Q6)*($Y$15:$Y$35=3))+SUMPRODUCT(($N$15:$S$35=Q6)*($AA$15:$AA$35=3))</f>
        <v>2</v>
      </c>
      <c r="AB6" s="69">
        <f>SUMPRODUCT(($G$15:$L$35=Q6)*($Y$15:$Y$35=1))+SUMPRODUCT(($N$15:$S$35=Q6)*($AA$15:$AA$35=1))</f>
        <v>0</v>
      </c>
      <c r="AC6" s="69">
        <f>SUMPRODUCT(($G$15:$L$35=Q6)*($Y$15:$Y$35=0))+SUMPRODUCT(($N$15:$S$35=Q6)*($AA$15:$AA$35=0))</f>
        <v>4</v>
      </c>
      <c r="AD6" s="70">
        <f>X6-Y6</f>
        <v>-6</v>
      </c>
      <c r="AE6" s="56"/>
    </row>
    <row r="7" spans="1:31" ht="12.75" customHeight="1">
      <c r="A7" s="29">
        <f>RANK(J7,$J$6:$J$13,0)</f>
        <v>4</v>
      </c>
      <c r="B7" s="30" t="str">
        <f>teams!$A$9</f>
        <v>Chelsea</v>
      </c>
      <c r="C7" s="30"/>
      <c r="D7" s="30"/>
      <c r="E7" s="30"/>
      <c r="F7" s="30"/>
      <c r="G7" s="30"/>
      <c r="H7" s="31">
        <f>SUMIF($G$15:$L$34,B7,$U$15:$U$34)+SUMIF($N$15:$S$34,B7,$W$15:$W$34)</f>
        <v>14</v>
      </c>
      <c r="I7" s="31">
        <f>SUMIF($G$15:$L$34,B7,$W$15:$W$34)+SUMIF($N$15:$S$34,B7,$U$15:$U$34)</f>
        <v>16</v>
      </c>
      <c r="J7" s="37">
        <f>(K7*3)+L7+(H7*0.001)-(I7*0.001)</f>
        <v>5.998</v>
      </c>
      <c r="K7" s="33">
        <f>SUMPRODUCT(($G$15:$L$34=B7)*($Y$15:$Y$34=3))+SUMPRODUCT(($N$15:$S$34=B7)*($AA$15:$AA$34=3))</f>
        <v>2</v>
      </c>
      <c r="L7" s="33">
        <f>SUMPRODUCT(($G$15:$L$34=B7)*($Y$15:$Y$34=1))+SUMPRODUCT(($N$15:$S$34=B7)*($AA$15:$AA$34=1))</f>
        <v>0</v>
      </c>
      <c r="M7" s="33">
        <f>SUMPRODUCT(($G$15:$L$34=B7)*($Y$15:$Y$34=0))+SUMPRODUCT(($N$15:$S$34=B7)*($AA$15:$AA$34=0))</f>
        <v>2</v>
      </c>
      <c r="N7" s="39">
        <f>H7-I7</f>
        <v>-2</v>
      </c>
      <c r="O7" s="20"/>
      <c r="P7" s="29">
        <f>RANK(Z7,$Z$6:$Z$9,0)</f>
        <v>1</v>
      </c>
      <c r="Q7" s="66" t="str">
        <f>teams!D9</f>
        <v>RB Leipzig</v>
      </c>
      <c r="R7" s="66"/>
      <c r="S7" s="66"/>
      <c r="T7" s="66"/>
      <c r="U7" s="66"/>
      <c r="V7" s="66"/>
      <c r="W7" s="66"/>
      <c r="X7" s="67">
        <f>SUMIF($G$15:$L$35,Q7,$U$15:$U$35)+SUMIF($N$15:$S$35,Q7,$W$15:$W$35)</f>
        <v>19</v>
      </c>
      <c r="Y7" s="67">
        <f>SUMIF($G$15:$L$35,Q7,$W$15:$W$35)+SUMIF($N$15:$S$35,Q7,$U$15:$U$35)</f>
        <v>6</v>
      </c>
      <c r="Z7" s="68">
        <f>(AA7*3)+AB7+(X7*0.001)-(Y7*0.001)</f>
        <v>16.012999999999998</v>
      </c>
      <c r="AA7" s="69">
        <f>SUMPRODUCT(($G$15:$L$35=Q7)*($Y$15:$Y$35=3))+SUMPRODUCT(($N$15:$S$35=Q7)*($AA$15:$AA$35=3))</f>
        <v>5</v>
      </c>
      <c r="AB7" s="69">
        <f>SUMPRODUCT(($G$15:$L$35=Q7)*($Y$15:$Y$35=1))+SUMPRODUCT(($N$15:$S$35=Q7)*($AA$15:$AA$35=1))</f>
        <v>1</v>
      </c>
      <c r="AC7" s="69">
        <f>SUMPRODUCT(($G$15:$L$35=Q7)*($Y$15:$Y$35=0))+SUMPRODUCT(($N$15:$S$35=Q7)*($AA$15:$AA$35=0))</f>
        <v>0</v>
      </c>
      <c r="AD7" s="70">
        <f>X7-Y7</f>
        <v>13</v>
      </c>
      <c r="AE7" s="56"/>
    </row>
    <row r="8" spans="1:31" ht="12.75" customHeight="1">
      <c r="A8" s="29">
        <f>RANK(J8,$J$6:$J$13,0)</f>
        <v>3</v>
      </c>
      <c r="B8" s="30" t="str">
        <f>teams!$A$17</f>
        <v>Arsenal</v>
      </c>
      <c r="C8" s="30"/>
      <c r="D8" s="30"/>
      <c r="E8" s="30"/>
      <c r="F8" s="30"/>
      <c r="G8" s="30"/>
      <c r="H8" s="31">
        <f>SUMIF($G$15:$L$34,B8,$U$15:$U$34)+SUMIF($N$15:$S$34,B8,$W$15:$W$34)</f>
        <v>16</v>
      </c>
      <c r="I8" s="31">
        <f>SUMIF($G$15:$L$34,B8,$W$15:$W$34)+SUMIF($N$15:$S$34,B8,$U$15:$U$34)</f>
        <v>17</v>
      </c>
      <c r="J8" s="37">
        <f>(K8*3)+L8+(H8*0.001)-(I8*0.001)</f>
        <v>5.999</v>
      </c>
      <c r="K8" s="33">
        <f>SUMPRODUCT(($G$15:$L$34=B8)*($Y$15:$Y$34=3))+SUMPRODUCT(($N$15:$S$34=B8)*($AA$15:$AA$34=3))</f>
        <v>2</v>
      </c>
      <c r="L8" s="33">
        <f>SUMPRODUCT(($G$15:$L$34=B8)*($Y$15:$Y$34=1))+SUMPRODUCT(($N$15:$S$34=B8)*($AA$15:$AA$34=1))</f>
        <v>0</v>
      </c>
      <c r="M8" s="33">
        <f>SUMPRODUCT(($G$15:$L$34=B8)*($Y$15:$Y$34=0))+SUMPRODUCT(($N$15:$S$34=B8)*($AA$15:$AA$34=0))</f>
        <v>2</v>
      </c>
      <c r="N8" s="39">
        <f>H8-I8</f>
        <v>-1</v>
      </c>
      <c r="O8" s="20"/>
      <c r="P8" s="29">
        <f>RANK(Z8,$Z$6:$Z$9,0)</f>
        <v>3</v>
      </c>
      <c r="Q8" s="66" t="str">
        <f>teams!D17</f>
        <v>Schalke</v>
      </c>
      <c r="R8" s="66"/>
      <c r="S8" s="66"/>
      <c r="T8" s="66"/>
      <c r="U8" s="66"/>
      <c r="V8" s="66"/>
      <c r="W8" s="66"/>
      <c r="X8" s="67">
        <f>SUMIF($G$15:$L$35,Q8,$U$15:$U$35)+SUMIF($N$15:$S$35,Q8,$W$15:$W$35)</f>
        <v>8</v>
      </c>
      <c r="Y8" s="67">
        <f>SUMIF($G$15:$L$35,Q8,$W$15:$W$35)+SUMIF($N$15:$S$35,Q8,$U$15:$U$35)</f>
        <v>15</v>
      </c>
      <c r="Z8" s="68">
        <f>(AA8*3)+AB8+(X8*0.001)-(Y8*0.001)</f>
        <v>3.993</v>
      </c>
      <c r="AA8" s="69">
        <f>SUMPRODUCT(($G$15:$L$35=Q8)*($Y$15:$Y$35=3))+SUMPRODUCT(($N$15:$S$35=Q8)*($AA$15:$AA$35=3))</f>
        <v>1</v>
      </c>
      <c r="AB8" s="69">
        <f>SUMPRODUCT(($G$15:$L$35=Q8)*($Y$15:$Y$35=1))+SUMPRODUCT(($N$15:$S$35=Q8)*($AA$15:$AA$35=1))</f>
        <v>1</v>
      </c>
      <c r="AC8" s="69">
        <f>SUMPRODUCT(($G$15:$L$35=Q8)*($Y$15:$Y$35=0))+SUMPRODUCT(($N$15:$S$35=Q8)*($AA$15:$AA$35=0))</f>
        <v>4</v>
      </c>
      <c r="AD8" s="70">
        <f>X8-Y8</f>
        <v>-7</v>
      </c>
      <c r="AE8" s="56"/>
    </row>
    <row r="9" spans="1:31" ht="12.75" customHeight="1">
      <c r="A9" s="29">
        <f>RANK(J9,$J$6:$J$13,0)</f>
        <v>5</v>
      </c>
      <c r="B9" s="30" t="str">
        <f>teams!$A$25</f>
        <v>Tottenham</v>
      </c>
      <c r="C9" s="30"/>
      <c r="D9" s="30"/>
      <c r="E9" s="30"/>
      <c r="F9" s="30"/>
      <c r="G9" s="30"/>
      <c r="H9" s="31">
        <f>SUMIF($G$15:$L$34,B9,$U$15:$U$34)+SUMIF($N$15:$S$34,B9,$W$15:$W$34)</f>
        <v>9</v>
      </c>
      <c r="I9" s="31">
        <f>SUMIF($G$15:$L$34,B9,$W$15:$W$34)+SUMIF($N$15:$S$34,B9,$U$15:$U$34)</f>
        <v>13</v>
      </c>
      <c r="J9" s="41">
        <f>(K9*3)+L9+(H9*0.001)-(I9*0.001)</f>
        <v>2.996</v>
      </c>
      <c r="K9" s="33">
        <f>SUMPRODUCT(($G$15:$L$34=B9)*($Y$15:$Y$34=3))+SUMPRODUCT(($N$15:$S$34=B9)*($AA$15:$AA$34=3))</f>
        <v>1</v>
      </c>
      <c r="L9" s="33">
        <f>SUMPRODUCT(($G$15:$L$34=B9)*($Y$15:$Y$34=1))+SUMPRODUCT(($N$15:$S$34=B9)*($AA$15:$AA$34=1))</f>
        <v>0</v>
      </c>
      <c r="M9" s="33">
        <f>SUMPRODUCT(($G$15:$L$34=B9)*($Y$15:$Y$34=0))+SUMPRODUCT(($N$15:$S$34=B9)*($AA$15:$AA$34=0))</f>
        <v>3</v>
      </c>
      <c r="N9" s="43">
        <f>H9-I9</f>
        <v>-4</v>
      </c>
      <c r="O9" s="20"/>
      <c r="P9" s="29"/>
      <c r="Q9" s="66"/>
      <c r="R9" s="66"/>
      <c r="S9" s="66"/>
      <c r="T9" s="66"/>
      <c r="U9" s="66"/>
      <c r="V9" s="66"/>
      <c r="W9" s="66"/>
      <c r="X9" s="67"/>
      <c r="Y9" s="67"/>
      <c r="Z9" s="71"/>
      <c r="AA9" s="69"/>
      <c r="AB9" s="69"/>
      <c r="AC9" s="69"/>
      <c r="AD9" s="72"/>
      <c r="AE9" s="56"/>
    </row>
    <row r="10" spans="1:31" ht="12.75" customHeight="1">
      <c r="A10" s="29">
        <f>RANK(J10,$J$6:$J$13,0)</f>
        <v>1</v>
      </c>
      <c r="B10" s="30" t="str">
        <f>teams!$A$33</f>
        <v>Liverpool</v>
      </c>
      <c r="C10" s="30"/>
      <c r="D10" s="30"/>
      <c r="E10" s="30"/>
      <c r="F10" s="30"/>
      <c r="G10" s="30"/>
      <c r="H10" s="31">
        <f>SUMIF($G$15:$L$34,B10,$U$15:$U$34)+SUMIF($N$15:$S$34,B10,$W$15:$W$34)</f>
        <v>25</v>
      </c>
      <c r="I10" s="31">
        <f>SUMIF($G$15:$L$34,B10,$W$15:$W$34)+SUMIF($N$15:$S$34,B10,$U$15:$U$34)</f>
        <v>18</v>
      </c>
      <c r="J10" s="41">
        <f>(K10*3)+L10+(H10*0.001)-(I10*0.001)</f>
        <v>9.007</v>
      </c>
      <c r="K10" s="33">
        <f>SUMPRODUCT(($G$15:$L$34=B10)*($Y$15:$Y$34=3))+SUMPRODUCT(($N$15:$S$34=B10)*($AA$15:$AA$34=3))</f>
        <v>3</v>
      </c>
      <c r="L10" s="33">
        <f>SUMPRODUCT(($G$15:$L$34=B10)*($Y$15:$Y$34=1))+SUMPRODUCT(($N$15:$S$34=B10)*($AA$15:$AA$34=1))</f>
        <v>0</v>
      </c>
      <c r="M10" s="33">
        <f>SUMPRODUCT(($G$15:$L$34=B10)*($Y$15:$Y$34=0))+SUMPRODUCT(($N$15:$S$34=B10)*($AA$15:$AA$34=0))</f>
        <v>1</v>
      </c>
      <c r="N10" s="43">
        <f>H10-I10</f>
        <v>7</v>
      </c>
      <c r="O10" s="20"/>
      <c r="P10" s="29"/>
      <c r="Q10" s="66"/>
      <c r="R10" s="66"/>
      <c r="S10" s="66"/>
      <c r="T10" s="66"/>
      <c r="U10" s="66"/>
      <c r="V10" s="66"/>
      <c r="W10" s="66"/>
      <c r="X10" s="73"/>
      <c r="Y10" s="73"/>
      <c r="Z10" s="71"/>
      <c r="AA10" s="74"/>
      <c r="AB10" s="74"/>
      <c r="AC10" s="74"/>
      <c r="AD10" s="72"/>
      <c r="AE10" s="56"/>
    </row>
    <row r="11" spans="1:31" ht="12.75">
      <c r="A11" s="29"/>
      <c r="B11" s="75"/>
      <c r="C11" s="76"/>
      <c r="D11" s="76"/>
      <c r="E11" s="76"/>
      <c r="F11" s="76"/>
      <c r="G11" s="77"/>
      <c r="H11" s="78"/>
      <c r="I11" s="73"/>
      <c r="J11" s="71"/>
      <c r="K11" s="74"/>
      <c r="L11" s="74"/>
      <c r="M11" s="74"/>
      <c r="N11" s="72"/>
      <c r="O11" s="20"/>
      <c r="P11" s="29"/>
      <c r="Q11" s="66"/>
      <c r="R11" s="66"/>
      <c r="S11" s="66"/>
      <c r="T11" s="66"/>
      <c r="U11" s="66"/>
      <c r="V11" s="66"/>
      <c r="W11" s="66"/>
      <c r="X11" s="73"/>
      <c r="Y11" s="73"/>
      <c r="Z11" s="71"/>
      <c r="AA11" s="74"/>
      <c r="AB11" s="74"/>
      <c r="AC11" s="74"/>
      <c r="AD11" s="72"/>
      <c r="AE11" s="56"/>
    </row>
    <row r="12" spans="1:31" ht="12.75">
      <c r="A12" s="29"/>
      <c r="B12" s="75"/>
      <c r="C12" s="76"/>
      <c r="D12" s="76"/>
      <c r="E12" s="76"/>
      <c r="F12" s="76"/>
      <c r="G12" s="77"/>
      <c r="H12" s="78"/>
      <c r="I12" s="73"/>
      <c r="J12" s="71"/>
      <c r="K12" s="74"/>
      <c r="L12" s="74"/>
      <c r="M12" s="74"/>
      <c r="N12" s="72"/>
      <c r="O12" s="20"/>
      <c r="P12" s="29"/>
      <c r="Q12" s="66"/>
      <c r="R12" s="66"/>
      <c r="S12" s="66"/>
      <c r="T12" s="66"/>
      <c r="U12" s="66"/>
      <c r="V12" s="66"/>
      <c r="W12" s="66"/>
      <c r="X12" s="73"/>
      <c r="Y12" s="73"/>
      <c r="Z12" s="71"/>
      <c r="AA12" s="74"/>
      <c r="AB12" s="74"/>
      <c r="AC12" s="74"/>
      <c r="AD12" s="72"/>
      <c r="AE12" s="56"/>
    </row>
    <row r="13" spans="1:31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44"/>
      <c r="AB13" s="14"/>
      <c r="AC13" s="14"/>
      <c r="AD13" s="14"/>
      <c r="AE13" s="14"/>
    </row>
    <row r="14" spans="1:31" ht="12.75" customHeight="1">
      <c r="A14"/>
      <c r="B14"/>
      <c r="C14" s="14"/>
      <c r="D14" s="45" t="s">
        <v>77</v>
      </c>
      <c r="E14" s="45"/>
      <c r="F14" s="14"/>
      <c r="G14" s="46" t="s">
        <v>78</v>
      </c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4"/>
      <c r="U14" s="46" t="s">
        <v>79</v>
      </c>
      <c r="V14" s="46"/>
      <c r="W14" s="46"/>
      <c r="X14" s="14"/>
      <c r="Y14" s="47" t="s">
        <v>80</v>
      </c>
      <c r="Z14" s="47"/>
      <c r="AA14" s="47"/>
      <c r="AB14" s="48"/>
      <c r="AC14"/>
      <c r="AD14"/>
      <c r="AE14"/>
    </row>
    <row r="15" spans="1:28" ht="12.75" customHeight="1">
      <c r="A15"/>
      <c r="B15"/>
      <c r="C15" s="15"/>
      <c r="D15" s="49">
        <v>0.5</v>
      </c>
      <c r="E15" s="49"/>
      <c r="F15" s="50"/>
      <c r="G15" s="51" t="str">
        <f>B9</f>
        <v>Tottenham</v>
      </c>
      <c r="H15" s="51"/>
      <c r="I15" s="51"/>
      <c r="J15" s="51"/>
      <c r="K15" s="51"/>
      <c r="L15" s="51"/>
      <c r="M15" s="52" t="s">
        <v>81</v>
      </c>
      <c r="N15" s="79" t="str">
        <f>B8</f>
        <v>Arsenal</v>
      </c>
      <c r="O15" s="79"/>
      <c r="P15" s="79"/>
      <c r="Q15" s="79"/>
      <c r="R15" s="79"/>
      <c r="S15" s="79"/>
      <c r="T15" s="15"/>
      <c r="U15" s="53">
        <v>0</v>
      </c>
      <c r="V15" s="54" t="s">
        <v>81</v>
      </c>
      <c r="W15" s="53">
        <v>3</v>
      </c>
      <c r="X15" s="15"/>
      <c r="Y15" s="55">
        <f>IF(U15="","",IF(U15&gt;W15,3,IF(U15=W15,1,0)))</f>
        <v>0</v>
      </c>
      <c r="Z15" s="17"/>
      <c r="AA15" s="55">
        <f>IF(W15="","",IF(W15&gt;U15,3,IF(W15=U15,1,0)))</f>
        <v>3</v>
      </c>
      <c r="AB15" s="56"/>
    </row>
    <row r="16" spans="1:28" ht="12.75" customHeight="1">
      <c r="A16"/>
      <c r="B16"/>
      <c r="C16" s="56"/>
      <c r="D16" s="49">
        <v>0.5104166666666666</v>
      </c>
      <c r="E16" s="49"/>
      <c r="F16" s="50"/>
      <c r="G16" s="51" t="str">
        <f>B7</f>
        <v>Chelsea</v>
      </c>
      <c r="H16" s="51"/>
      <c r="I16" s="51"/>
      <c r="J16" s="51"/>
      <c r="K16" s="51"/>
      <c r="L16" s="51"/>
      <c r="M16" s="52" t="s">
        <v>81</v>
      </c>
      <c r="N16" s="79" t="str">
        <f>B10</f>
        <v>Liverpool</v>
      </c>
      <c r="O16" s="79"/>
      <c r="P16" s="79"/>
      <c r="Q16" s="79"/>
      <c r="R16" s="79"/>
      <c r="S16" s="79"/>
      <c r="T16" s="15"/>
      <c r="U16" s="53">
        <v>3</v>
      </c>
      <c r="V16" s="54" t="s">
        <v>81</v>
      </c>
      <c r="W16" s="53">
        <v>5</v>
      </c>
      <c r="X16" s="15"/>
      <c r="Y16" s="55">
        <f>IF(U16="","",IF(U16&gt;W16,3,IF(U16=W16,1,0)))</f>
        <v>0</v>
      </c>
      <c r="Z16" s="17"/>
      <c r="AA16" s="55">
        <f>IF(W16="","",IF(W16&gt;U16,3,IF(W16=U16,1,0)))</f>
        <v>3</v>
      </c>
      <c r="AB16" s="80" t="s">
        <v>86</v>
      </c>
    </row>
    <row r="17" spans="1:31" ht="12.75" customHeight="1">
      <c r="A17"/>
      <c r="B17"/>
      <c r="C17" s="15"/>
      <c r="D17" s="49">
        <f>D16+$D$37</f>
        <v>0.5208333333333333</v>
      </c>
      <c r="E17" s="49"/>
      <c r="F17" s="50"/>
      <c r="G17" s="81" t="str">
        <f>G23</f>
        <v>Bayern München</v>
      </c>
      <c r="H17" s="81"/>
      <c r="I17" s="81"/>
      <c r="J17" s="81"/>
      <c r="K17" s="81"/>
      <c r="L17" s="81"/>
      <c r="M17" s="82" t="s">
        <v>81</v>
      </c>
      <c r="N17" s="83" t="str">
        <f>N23</f>
        <v>Schalke</v>
      </c>
      <c r="O17" s="83"/>
      <c r="P17" s="83"/>
      <c r="Q17" s="83"/>
      <c r="R17" s="83"/>
      <c r="S17" s="83"/>
      <c r="T17" s="15"/>
      <c r="U17" s="53">
        <v>5</v>
      </c>
      <c r="V17" s="54" t="s">
        <v>81</v>
      </c>
      <c r="W17" s="53">
        <v>1</v>
      </c>
      <c r="X17" s="15"/>
      <c r="Y17" s="55">
        <f>IF(U17="","",IF(U17&gt;W17,3,IF(U17=W17,1,0)))</f>
        <v>3</v>
      </c>
      <c r="Z17" s="17"/>
      <c r="AA17" s="55">
        <f>IF(W17="","",IF(W17&gt;U17,3,IF(W17=U17,1,0)))</f>
        <v>0</v>
      </c>
      <c r="AB17" s="56"/>
      <c r="AC17"/>
      <c r="AD17"/>
      <c r="AE17"/>
    </row>
    <row r="18" spans="1:31" ht="12.75" customHeight="1">
      <c r="A18"/>
      <c r="B18"/>
      <c r="C18" s="15"/>
      <c r="D18" s="49">
        <f>D17+$D$36</f>
        <v>0.5277777777777777</v>
      </c>
      <c r="E18" s="49"/>
      <c r="F18" s="50"/>
      <c r="G18" s="84" t="str">
        <f>Q8</f>
        <v>Schalke</v>
      </c>
      <c r="H18" s="84"/>
      <c r="I18" s="84"/>
      <c r="J18" s="84"/>
      <c r="K18" s="84"/>
      <c r="L18" s="84"/>
      <c r="M18" s="85" t="s">
        <v>81</v>
      </c>
      <c r="N18" s="86" t="str">
        <f>Q7</f>
        <v>RB Leipzig</v>
      </c>
      <c r="O18" s="86"/>
      <c r="P18" s="86"/>
      <c r="Q18" s="86"/>
      <c r="R18" s="86"/>
      <c r="S18" s="86"/>
      <c r="T18" s="15"/>
      <c r="U18" s="53">
        <v>1</v>
      </c>
      <c r="V18" s="54" t="s">
        <v>81</v>
      </c>
      <c r="W18" s="53">
        <v>1</v>
      </c>
      <c r="X18" s="15"/>
      <c r="Y18" s="55">
        <f>IF(U18="","",IF(U18&gt;W18,3,IF(U18=W18,1,0)))</f>
        <v>1</v>
      </c>
      <c r="Z18" s="17"/>
      <c r="AA18" s="55">
        <f>IF(W18="","",IF(W18&gt;U18,3,IF(W18=U18,1,0)))</f>
        <v>1</v>
      </c>
      <c r="AB18" s="56"/>
      <c r="AC18"/>
      <c r="AD18"/>
      <c r="AE18"/>
    </row>
    <row r="19" spans="1:31" ht="12.75" customHeight="1">
      <c r="A19"/>
      <c r="B19"/>
      <c r="C19" s="15"/>
      <c r="D19" s="49">
        <f>D18+$D$36</f>
        <v>0.5347222222222221</v>
      </c>
      <c r="E19" s="49"/>
      <c r="F19" s="50"/>
      <c r="G19" s="84" t="str">
        <f>Q7</f>
        <v>RB Leipzig</v>
      </c>
      <c r="H19" s="84"/>
      <c r="I19" s="84"/>
      <c r="J19" s="84"/>
      <c r="K19" s="84"/>
      <c r="L19" s="84"/>
      <c r="M19" s="85" t="s">
        <v>81</v>
      </c>
      <c r="N19" s="86" t="str">
        <f>Q6</f>
        <v>Bayern München</v>
      </c>
      <c r="O19" s="86"/>
      <c r="P19" s="86"/>
      <c r="Q19" s="86"/>
      <c r="R19" s="86"/>
      <c r="S19" s="86"/>
      <c r="T19" s="15"/>
      <c r="U19" s="53">
        <v>3</v>
      </c>
      <c r="V19" s="54" t="s">
        <v>81</v>
      </c>
      <c r="W19" s="53">
        <v>2</v>
      </c>
      <c r="X19" s="15"/>
      <c r="Y19" s="55">
        <f>IF(U19="","",IF(U19&gt;W19,3,IF(U19=W19,1,0)))</f>
        <v>3</v>
      </c>
      <c r="Z19" s="17"/>
      <c r="AA19" s="55">
        <f>IF(W19="","",IF(W19&gt;U19,3,IF(W19=U19,1,0)))</f>
        <v>0</v>
      </c>
      <c r="AB19" s="56"/>
      <c r="AC19"/>
      <c r="AD19"/>
      <c r="AE19"/>
    </row>
    <row r="20" spans="1:28" ht="12.75" customHeight="1">
      <c r="A20"/>
      <c r="B20"/>
      <c r="C20" s="56"/>
      <c r="D20" s="49">
        <f>D19+$D$36</f>
        <v>0.5416666666666665</v>
      </c>
      <c r="E20" s="49"/>
      <c r="F20" s="50"/>
      <c r="G20" s="51" t="str">
        <f>B6</f>
        <v>Manchester United</v>
      </c>
      <c r="H20" s="51"/>
      <c r="I20" s="51"/>
      <c r="J20" s="51"/>
      <c r="K20" s="51"/>
      <c r="L20" s="51"/>
      <c r="M20" s="52" t="s">
        <v>81</v>
      </c>
      <c r="N20" s="79" t="str">
        <f>B9</f>
        <v>Tottenham</v>
      </c>
      <c r="O20" s="79"/>
      <c r="P20" s="79"/>
      <c r="Q20" s="79"/>
      <c r="R20" s="79"/>
      <c r="S20" s="79"/>
      <c r="T20" s="15"/>
      <c r="U20" s="53">
        <v>4</v>
      </c>
      <c r="V20" s="54" t="s">
        <v>81</v>
      </c>
      <c r="W20" s="53">
        <v>1</v>
      </c>
      <c r="X20" s="15"/>
      <c r="Y20" s="55">
        <f>IF(U20="","",IF(U20&gt;W20,3,IF(U20=W20,1,0)))</f>
        <v>3</v>
      </c>
      <c r="Z20" s="17"/>
      <c r="AA20" s="55">
        <f>IF(W20="","",IF(W20&gt;U20,3,IF(W20=U20,1,0)))</f>
        <v>0</v>
      </c>
      <c r="AB20" s="56"/>
    </row>
    <row r="21" spans="1:27" ht="12.75" customHeight="1">
      <c r="A21"/>
      <c r="B21"/>
      <c r="D21" s="49">
        <f>D20+$D$37</f>
        <v>0.5520833333333331</v>
      </c>
      <c r="G21" s="81" t="str">
        <f>N23</f>
        <v>Schalke</v>
      </c>
      <c r="H21" s="81"/>
      <c r="I21" s="81"/>
      <c r="J21" s="81"/>
      <c r="K21" s="81"/>
      <c r="L21" s="81"/>
      <c r="M21" s="82" t="s">
        <v>81</v>
      </c>
      <c r="N21" s="83" t="str">
        <f>G23</f>
        <v>Bayern München</v>
      </c>
      <c r="O21" s="83"/>
      <c r="P21" s="83"/>
      <c r="Q21" s="83"/>
      <c r="R21" s="83"/>
      <c r="S21" s="83"/>
      <c r="T21" s="15"/>
      <c r="U21" s="53">
        <v>0</v>
      </c>
      <c r="V21" s="54" t="s">
        <v>81</v>
      </c>
      <c r="W21" s="53">
        <v>2</v>
      </c>
      <c r="X21" s="15"/>
      <c r="Y21" s="55">
        <f>IF(U21="","",IF(U21&gt;W21,3,IF(U21=W21,1,0)))</f>
        <v>0</v>
      </c>
      <c r="Z21" s="17"/>
      <c r="AA21" s="55">
        <f>IF(W21="","",IF(W21&gt;U21,3,IF(W21=U21,1,0)))</f>
        <v>3</v>
      </c>
    </row>
    <row r="22" spans="1:28" ht="12.75" customHeight="1">
      <c r="A22"/>
      <c r="B22"/>
      <c r="C22" s="56"/>
      <c r="D22" s="49">
        <f>D21+$D$36</f>
        <v>0.5590277777777776</v>
      </c>
      <c r="E22" s="49"/>
      <c r="F22" s="50"/>
      <c r="G22" s="51" t="str">
        <f>B6</f>
        <v>Manchester United</v>
      </c>
      <c r="H22" s="51"/>
      <c r="I22" s="51"/>
      <c r="J22" s="51"/>
      <c r="K22" s="51"/>
      <c r="L22" s="51"/>
      <c r="M22" s="52" t="s">
        <v>81</v>
      </c>
      <c r="N22" s="79" t="str">
        <f>B8</f>
        <v>Arsenal</v>
      </c>
      <c r="O22" s="79"/>
      <c r="P22" s="79"/>
      <c r="Q22" s="79"/>
      <c r="R22" s="79"/>
      <c r="S22" s="79"/>
      <c r="T22" s="15"/>
      <c r="U22" s="53">
        <v>4</v>
      </c>
      <c r="V22" s="54" t="s">
        <v>81</v>
      </c>
      <c r="W22" s="53">
        <v>7</v>
      </c>
      <c r="X22" s="15"/>
      <c r="Y22" s="55">
        <f>IF(U22="","",IF(U22&gt;W22,3,IF(U22=W22,1,0)))</f>
        <v>0</v>
      </c>
      <c r="Z22" s="17"/>
      <c r="AA22" s="55">
        <f>IF(W22="","",IF(W22&gt;U22,3,IF(W22=U22,1,0)))</f>
        <v>3</v>
      </c>
      <c r="AB22" s="56"/>
    </row>
    <row r="23" spans="1:31" ht="12.75" customHeight="1">
      <c r="A23"/>
      <c r="B23"/>
      <c r="C23" s="56"/>
      <c r="D23" s="49">
        <f>D22+$D$37</f>
        <v>0.5694444444444442</v>
      </c>
      <c r="E23" s="49"/>
      <c r="F23" s="50"/>
      <c r="G23" s="84" t="str">
        <f>Q6</f>
        <v>Bayern München</v>
      </c>
      <c r="H23" s="84"/>
      <c r="I23" s="84"/>
      <c r="J23" s="84"/>
      <c r="K23" s="84"/>
      <c r="L23" s="84"/>
      <c r="M23" s="85" t="s">
        <v>81</v>
      </c>
      <c r="N23" s="86" t="str">
        <f>Q8</f>
        <v>Schalke</v>
      </c>
      <c r="O23" s="86"/>
      <c r="P23" s="86"/>
      <c r="Q23" s="86"/>
      <c r="R23" s="86"/>
      <c r="S23" s="86"/>
      <c r="T23" s="15"/>
      <c r="U23" s="53">
        <v>1</v>
      </c>
      <c r="V23" s="54" t="s">
        <v>81</v>
      </c>
      <c r="W23" s="53">
        <v>3</v>
      </c>
      <c r="X23" s="15"/>
      <c r="Y23" s="55">
        <f>IF(U23="","",IF(U23&gt;W23,3,IF(U23=W23,1,0)))</f>
        <v>0</v>
      </c>
      <c r="Z23" s="17"/>
      <c r="AA23" s="55">
        <f>IF(W23="","",IF(W23&gt;U23,3,IF(W23=U23,1,0)))</f>
        <v>3</v>
      </c>
      <c r="AB23" s="56"/>
      <c r="AC23"/>
      <c r="AD23"/>
      <c r="AE23"/>
    </row>
    <row r="24" spans="1:28" ht="12.75" customHeight="1">
      <c r="A24"/>
      <c r="B24"/>
      <c r="C24" s="15"/>
      <c r="D24" s="49">
        <f>D23+$D$36</f>
        <v>0.5763888888888886</v>
      </c>
      <c r="E24" s="49"/>
      <c r="F24" s="50"/>
      <c r="G24" s="51" t="str">
        <f>B9</f>
        <v>Tottenham</v>
      </c>
      <c r="H24" s="51"/>
      <c r="I24" s="51"/>
      <c r="J24" s="51"/>
      <c r="K24" s="51"/>
      <c r="L24" s="51"/>
      <c r="M24" s="52" t="s">
        <v>81</v>
      </c>
      <c r="N24" s="79" t="str">
        <f>B10</f>
        <v>Liverpool</v>
      </c>
      <c r="O24" s="79"/>
      <c r="P24" s="79"/>
      <c r="Q24" s="79"/>
      <c r="R24" s="79"/>
      <c r="S24" s="79"/>
      <c r="T24" s="15"/>
      <c r="U24" s="53">
        <v>3</v>
      </c>
      <c r="V24" s="54" t="s">
        <v>81</v>
      </c>
      <c r="W24" s="53">
        <v>6</v>
      </c>
      <c r="X24" s="15"/>
      <c r="Y24" s="55">
        <f>IF(U24="","",IF(U24&gt;W24,3,IF(U24=W24,1,0)))</f>
        <v>0</v>
      </c>
      <c r="Z24" s="17"/>
      <c r="AA24" s="55">
        <f>IF(W24="","",IF(W24&gt;U24,3,IF(W24=U24,1,0)))</f>
        <v>3</v>
      </c>
      <c r="AB24" s="56"/>
    </row>
    <row r="25" spans="1:31" ht="12.75" customHeight="1">
      <c r="A25"/>
      <c r="B25"/>
      <c r="C25" s="56"/>
      <c r="D25" s="49">
        <f>D24+$D$37</f>
        <v>0.5868055555555552</v>
      </c>
      <c r="E25" s="49"/>
      <c r="F25" s="50"/>
      <c r="G25" s="84" t="str">
        <f>G18</f>
        <v>Schalke</v>
      </c>
      <c r="H25" s="84"/>
      <c r="I25" s="84"/>
      <c r="J25" s="84"/>
      <c r="K25" s="84"/>
      <c r="L25" s="84"/>
      <c r="M25" s="85"/>
      <c r="N25" s="86" t="str">
        <f>N18</f>
        <v>RB Leipzig</v>
      </c>
      <c r="O25" s="86"/>
      <c r="P25" s="86"/>
      <c r="Q25" s="86"/>
      <c r="R25" s="86"/>
      <c r="S25" s="86"/>
      <c r="T25" s="15"/>
      <c r="U25" s="53">
        <v>2</v>
      </c>
      <c r="V25" s="54" t="s">
        <v>81</v>
      </c>
      <c r="W25" s="53">
        <v>3</v>
      </c>
      <c r="X25" s="15"/>
      <c r="Y25" s="55">
        <f>IF(U25="","",IF(U25&gt;W25,3,IF(U25=W25,1,0)))</f>
        <v>0</v>
      </c>
      <c r="Z25" s="17"/>
      <c r="AA25" s="55">
        <f>IF(W25="","",IF(W25&gt;U25,3,IF(W25=U25,1,0)))</f>
        <v>3</v>
      </c>
      <c r="AB25" s="56"/>
      <c r="AC25"/>
      <c r="AD25"/>
      <c r="AE25"/>
    </row>
    <row r="26" spans="1:27" ht="12.75" customHeight="1">
      <c r="A26"/>
      <c r="B26"/>
      <c r="D26" s="49">
        <f>D25+$D$36</f>
        <v>0.5937499999999997</v>
      </c>
      <c r="G26" s="51" t="str">
        <f>Jeugd!B6</f>
        <v>Manchester United</v>
      </c>
      <c r="H26" s="51"/>
      <c r="I26" s="51"/>
      <c r="J26" s="51"/>
      <c r="K26" s="51"/>
      <c r="L26" s="51"/>
      <c r="M26" s="52" t="s">
        <v>81</v>
      </c>
      <c r="N26" s="79" t="str">
        <f>Jeugd!B7</f>
        <v>Chelsea</v>
      </c>
      <c r="O26" s="79"/>
      <c r="P26" s="79"/>
      <c r="Q26" s="79"/>
      <c r="R26" s="79"/>
      <c r="S26" s="79"/>
      <c r="T26" s="17"/>
      <c r="U26" s="53">
        <v>4</v>
      </c>
      <c r="V26" s="54" t="s">
        <v>81</v>
      </c>
      <c r="W26" s="53">
        <v>5</v>
      </c>
      <c r="X26" s="17"/>
      <c r="Y26" s="55">
        <f>IF(U26="","",IF(U26&gt;W26,3,IF(U26=W26,1,0)))</f>
        <v>0</v>
      </c>
      <c r="Z26" s="17"/>
      <c r="AA26" s="55">
        <f>IF(W26="","",IF(W26&gt;U26,3,IF(W26=U26,1,0)))</f>
        <v>3</v>
      </c>
    </row>
    <row r="27" spans="1:31" ht="12.75" customHeight="1">
      <c r="A27"/>
      <c r="B27"/>
      <c r="C27" s="56"/>
      <c r="D27" s="49">
        <f>D26+$D$37</f>
        <v>0.6041666666666663</v>
      </c>
      <c r="E27" s="49"/>
      <c r="F27" s="50"/>
      <c r="G27" s="81" t="str">
        <f>G19</f>
        <v>RB Leipzig</v>
      </c>
      <c r="H27" s="81"/>
      <c r="I27" s="81"/>
      <c r="J27" s="81"/>
      <c r="K27" s="81"/>
      <c r="L27" s="81"/>
      <c r="M27" s="82"/>
      <c r="N27" s="83" t="str">
        <f>N19</f>
        <v>Bayern München</v>
      </c>
      <c r="O27" s="83"/>
      <c r="P27" s="83"/>
      <c r="Q27" s="83"/>
      <c r="R27" s="83"/>
      <c r="S27" s="83"/>
      <c r="T27" s="15"/>
      <c r="U27" s="53">
        <v>4</v>
      </c>
      <c r="V27" s="54" t="s">
        <v>81</v>
      </c>
      <c r="W27" s="53">
        <v>0</v>
      </c>
      <c r="X27" s="15"/>
      <c r="Y27" s="55">
        <f>IF(U27="","",IF(U27&gt;W27,3,IF(U27=W27,1,0)))</f>
        <v>3</v>
      </c>
      <c r="Z27" s="17"/>
      <c r="AA27" s="55">
        <f>IF(W27="","",IF(W27&gt;U27,3,IF(W27=U27,1,0)))</f>
        <v>0</v>
      </c>
      <c r="AB27" s="56"/>
      <c r="AC27"/>
      <c r="AD27"/>
      <c r="AE27"/>
    </row>
    <row r="28" spans="1:28" ht="12.75" customHeight="1">
      <c r="A28"/>
      <c r="B28"/>
      <c r="C28" s="56"/>
      <c r="D28" s="49">
        <f>D27+$D$36</f>
        <v>0.6111111111111107</v>
      </c>
      <c r="E28" s="49"/>
      <c r="F28" s="50"/>
      <c r="G28" s="51" t="str">
        <f>B8</f>
        <v>Arsenal</v>
      </c>
      <c r="H28" s="51"/>
      <c r="I28" s="51"/>
      <c r="J28" s="51"/>
      <c r="K28" s="51"/>
      <c r="L28" s="51"/>
      <c r="M28" s="52" t="s">
        <v>81</v>
      </c>
      <c r="N28" s="79" t="str">
        <f>B7</f>
        <v>Chelsea</v>
      </c>
      <c r="O28" s="79"/>
      <c r="P28" s="79"/>
      <c r="Q28" s="79"/>
      <c r="R28" s="79"/>
      <c r="S28" s="79"/>
      <c r="T28" s="15"/>
      <c r="U28" s="53">
        <v>2</v>
      </c>
      <c r="V28" s="54" t="s">
        <v>81</v>
      </c>
      <c r="W28" s="53">
        <v>6</v>
      </c>
      <c r="X28" s="15"/>
      <c r="Y28" s="55">
        <f>IF(U28="","",IF(U28&gt;W28,3,IF(U28=W28,1,0)))</f>
        <v>0</v>
      </c>
      <c r="Z28" s="17"/>
      <c r="AA28" s="55">
        <f>IF(W28="","",IF(W28&gt;U28,3,IF(W28=U28,1,0)))</f>
        <v>3</v>
      </c>
      <c r="AB28" s="56"/>
    </row>
    <row r="29" spans="1:31" ht="12.75" customHeight="1">
      <c r="A29"/>
      <c r="B29"/>
      <c r="D29" s="49">
        <f>D28+$D$37</f>
        <v>0.6215277777777773</v>
      </c>
      <c r="E29" s="61"/>
      <c r="G29" s="81" t="str">
        <f>N18</f>
        <v>RB Leipzig</v>
      </c>
      <c r="H29" s="81"/>
      <c r="I29" s="81"/>
      <c r="J29" s="81"/>
      <c r="K29" s="81"/>
      <c r="L29" s="81"/>
      <c r="M29" s="82" t="s">
        <v>81</v>
      </c>
      <c r="N29" s="83" t="str">
        <f>G18</f>
        <v>Schalke</v>
      </c>
      <c r="O29" s="83"/>
      <c r="P29" s="83"/>
      <c r="Q29" s="83"/>
      <c r="R29" s="83"/>
      <c r="S29" s="83"/>
      <c r="T29" s="15"/>
      <c r="U29" s="53">
        <v>3</v>
      </c>
      <c r="V29" s="54" t="s">
        <v>81</v>
      </c>
      <c r="W29" s="53">
        <v>1</v>
      </c>
      <c r="X29" s="15"/>
      <c r="Y29" s="55">
        <f>IF(U29="","",IF(U29&gt;W29,3,IF(U29=W29,1,0)))</f>
        <v>3</v>
      </c>
      <c r="Z29" s="17"/>
      <c r="AA29" s="55">
        <f>IF(W29="","",IF(W29&gt;U29,3,IF(W29=U29,1,0)))</f>
        <v>0</v>
      </c>
      <c r="AC29"/>
      <c r="AD29"/>
      <c r="AE29"/>
    </row>
    <row r="30" spans="1:28" ht="12.75" customHeight="1">
      <c r="A30"/>
      <c r="B30"/>
      <c r="C30" s="56"/>
      <c r="D30" s="49">
        <f>D29+$D$36</f>
        <v>0.6284722222222218</v>
      </c>
      <c r="E30" s="49"/>
      <c r="F30" s="50"/>
      <c r="G30" s="51" t="str">
        <f>B6</f>
        <v>Manchester United</v>
      </c>
      <c r="H30" s="51"/>
      <c r="I30" s="51"/>
      <c r="J30" s="51"/>
      <c r="K30" s="51"/>
      <c r="L30" s="51"/>
      <c r="M30" s="52" t="s">
        <v>81</v>
      </c>
      <c r="N30" s="79" t="str">
        <f>B10</f>
        <v>Liverpool</v>
      </c>
      <c r="O30" s="79"/>
      <c r="P30" s="79"/>
      <c r="Q30" s="79"/>
      <c r="R30" s="79"/>
      <c r="S30" s="79"/>
      <c r="T30" s="15"/>
      <c r="U30" s="53">
        <v>8</v>
      </c>
      <c r="V30" s="54" t="s">
        <v>81</v>
      </c>
      <c r="W30" s="53">
        <v>7</v>
      </c>
      <c r="X30" s="15"/>
      <c r="Y30" s="55">
        <f>IF(U30="","",IF(U30&gt;W30,3,IF(U30=W30,1,0)))</f>
        <v>3</v>
      </c>
      <c r="Z30" s="17"/>
      <c r="AA30" s="55">
        <f>IF(W30="","",IF(W30&gt;U30,3,IF(W30=U30,1,0)))</f>
        <v>0</v>
      </c>
      <c r="AB30" s="56"/>
    </row>
    <row r="31" spans="1:31" ht="12.75" customHeight="1">
      <c r="A31"/>
      <c r="B31"/>
      <c r="D31" s="49">
        <f>D30+$D$37</f>
        <v>0.6388888888888884</v>
      </c>
      <c r="G31" s="81" t="str">
        <f>N19</f>
        <v>Bayern München</v>
      </c>
      <c r="H31" s="81"/>
      <c r="I31" s="81"/>
      <c r="J31" s="81"/>
      <c r="K31" s="81"/>
      <c r="L31" s="81"/>
      <c r="M31" s="82" t="s">
        <v>81</v>
      </c>
      <c r="N31" s="83" t="str">
        <f>G19</f>
        <v>RB Leipzig</v>
      </c>
      <c r="O31" s="83"/>
      <c r="P31" s="83"/>
      <c r="Q31" s="83"/>
      <c r="R31" s="83"/>
      <c r="S31" s="83"/>
      <c r="T31" s="15"/>
      <c r="U31" s="53">
        <v>0</v>
      </c>
      <c r="V31" s="54" t="s">
        <v>81</v>
      </c>
      <c r="W31" s="53">
        <v>5</v>
      </c>
      <c r="X31" s="15"/>
      <c r="Y31" s="55">
        <f>IF(U31="","",IF(U31&gt;W31,3,IF(U31=W31,1,0)))</f>
        <v>0</v>
      </c>
      <c r="Z31" s="17"/>
      <c r="AA31" s="55">
        <f>IF(W31="","",IF(W31&gt;U31,3,IF(W31=U31,1,0)))</f>
        <v>3</v>
      </c>
      <c r="AB31"/>
      <c r="AC31"/>
      <c r="AD31"/>
      <c r="AE31"/>
    </row>
    <row r="32" spans="1:28" ht="12.75" customHeight="1">
      <c r="A32"/>
      <c r="B32"/>
      <c r="C32" s="56"/>
      <c r="D32" s="49">
        <f>D31+$D$36</f>
        <v>0.6458333333333328</v>
      </c>
      <c r="E32" s="49"/>
      <c r="F32" s="50"/>
      <c r="G32" s="51" t="str">
        <f>B7</f>
        <v>Chelsea</v>
      </c>
      <c r="H32" s="51"/>
      <c r="I32" s="51"/>
      <c r="J32" s="51"/>
      <c r="K32" s="51"/>
      <c r="L32" s="51"/>
      <c r="M32" s="52" t="s">
        <v>81</v>
      </c>
      <c r="N32" s="79" t="str">
        <f>B9</f>
        <v>Tottenham</v>
      </c>
      <c r="O32" s="79"/>
      <c r="P32" s="79"/>
      <c r="Q32" s="79"/>
      <c r="R32" s="79"/>
      <c r="S32" s="79"/>
      <c r="T32" s="15"/>
      <c r="U32" s="53">
        <v>0</v>
      </c>
      <c r="V32" s="54" t="s">
        <v>81</v>
      </c>
      <c r="W32" s="53">
        <v>5</v>
      </c>
      <c r="X32" s="15"/>
      <c r="Y32" s="55">
        <f>IF(U32="","",IF(U32&gt;W32,3,IF(U32=W32,1,0)))</f>
        <v>0</v>
      </c>
      <c r="Z32" s="17"/>
      <c r="AA32" s="55">
        <f>IF(W32="","",IF(W32&gt;U32,3,IF(W32=U32,1,0)))</f>
        <v>3</v>
      </c>
      <c r="AB32" s="56"/>
    </row>
    <row r="33" spans="1:27" ht="12.75" customHeight="1">
      <c r="A33"/>
      <c r="B33"/>
      <c r="D33" s="49">
        <f>D32+$D$37</f>
        <v>0.6562499999999994</v>
      </c>
      <c r="G33" s="51" t="str">
        <f>Jeugd!B10</f>
        <v>Liverpool</v>
      </c>
      <c r="H33" s="51"/>
      <c r="I33" s="51"/>
      <c r="J33" s="51"/>
      <c r="K33" s="51"/>
      <c r="L33" s="51"/>
      <c r="M33" s="52" t="s">
        <v>81</v>
      </c>
      <c r="N33" s="79" t="str">
        <f>Jeugd!B8</f>
        <v>Arsenal</v>
      </c>
      <c r="O33" s="79"/>
      <c r="P33" s="79"/>
      <c r="Q33" s="79"/>
      <c r="R33" s="79"/>
      <c r="S33" s="79"/>
      <c r="T33" s="15"/>
      <c r="U33" s="53">
        <v>7</v>
      </c>
      <c r="V33" s="54" t="s">
        <v>81</v>
      </c>
      <c r="W33" s="53">
        <v>4</v>
      </c>
      <c r="X33" s="15"/>
      <c r="Y33" s="55">
        <f>IF(U33="","",IF(U33&gt;W33,3,IF(U33=W33,1,0)))</f>
        <v>3</v>
      </c>
      <c r="Z33" s="17"/>
      <c r="AA33" s="55">
        <f>IF(W33="","",IF(W33&gt;U33,3,IF(W33=U33,1,0)))</f>
        <v>0</v>
      </c>
    </row>
    <row r="34" spans="1:248" ht="12.75">
      <c r="A34"/>
      <c r="B34"/>
      <c r="C34"/>
      <c r="D34" s="49">
        <f>D33+$D$37</f>
        <v>0.6666666666666661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</row>
    <row r="35" spans="1:248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</row>
    <row r="36" spans="1:5" ht="12.75">
      <c r="A36"/>
      <c r="B36"/>
      <c r="D36" s="49">
        <v>0.006944444444444444</v>
      </c>
      <c r="E36" s="61" t="s">
        <v>87</v>
      </c>
    </row>
    <row r="37" spans="1:5" ht="12.75">
      <c r="A37"/>
      <c r="D37" s="49">
        <v>0.010416666666666666</v>
      </c>
      <c r="E37" s="61" t="s">
        <v>88</v>
      </c>
    </row>
    <row r="38" spans="1:248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</row>
  </sheetData>
  <sheetProtection selectLockedCells="1" selectUnlockedCells="1"/>
  <mergeCells count="64">
    <mergeCell ref="A1:AE2"/>
    <mergeCell ref="A3:A5"/>
    <mergeCell ref="K3:K5"/>
    <mergeCell ref="L3:L5"/>
    <mergeCell ref="M3:M5"/>
    <mergeCell ref="N3:N5"/>
    <mergeCell ref="P3:P5"/>
    <mergeCell ref="AA3:AA5"/>
    <mergeCell ref="AB3:AB5"/>
    <mergeCell ref="AC3:AC5"/>
    <mergeCell ref="AD3:AD5"/>
    <mergeCell ref="B5:G5"/>
    <mergeCell ref="Q5:V5"/>
    <mergeCell ref="B6:G6"/>
    <mergeCell ref="Q6:W6"/>
    <mergeCell ref="B7:G7"/>
    <mergeCell ref="Q7:W7"/>
    <mergeCell ref="B8:G8"/>
    <mergeCell ref="Q8:W8"/>
    <mergeCell ref="B9:G9"/>
    <mergeCell ref="Q9:W9"/>
    <mergeCell ref="B10:G10"/>
    <mergeCell ref="D14:E14"/>
    <mergeCell ref="G14:S14"/>
    <mergeCell ref="U14:W14"/>
    <mergeCell ref="Y14:AA14"/>
    <mergeCell ref="G15:L15"/>
    <mergeCell ref="N15:S15"/>
    <mergeCell ref="G16:L16"/>
    <mergeCell ref="N16:S16"/>
    <mergeCell ref="G17:L17"/>
    <mergeCell ref="N17:S17"/>
    <mergeCell ref="G18:L18"/>
    <mergeCell ref="N18:S18"/>
    <mergeCell ref="G19:L19"/>
    <mergeCell ref="N19:S19"/>
    <mergeCell ref="G20:L20"/>
    <mergeCell ref="N20:S20"/>
    <mergeCell ref="G21:L21"/>
    <mergeCell ref="N21:S21"/>
    <mergeCell ref="G22:L22"/>
    <mergeCell ref="N22:S22"/>
    <mergeCell ref="G23:L23"/>
    <mergeCell ref="N23:S23"/>
    <mergeCell ref="G24:L24"/>
    <mergeCell ref="N24:S24"/>
    <mergeCell ref="G25:L25"/>
    <mergeCell ref="N25:S25"/>
    <mergeCell ref="G26:L26"/>
    <mergeCell ref="N26:S26"/>
    <mergeCell ref="G27:L27"/>
    <mergeCell ref="N27:S27"/>
    <mergeCell ref="G28:L28"/>
    <mergeCell ref="N28:S28"/>
    <mergeCell ref="G29:L29"/>
    <mergeCell ref="N29:S29"/>
    <mergeCell ref="G30:L30"/>
    <mergeCell ref="N30:S30"/>
    <mergeCell ref="G31:L31"/>
    <mergeCell ref="N31:S31"/>
    <mergeCell ref="G32:L32"/>
    <mergeCell ref="N32:S32"/>
    <mergeCell ref="G33:L33"/>
    <mergeCell ref="N33:S33"/>
  </mergeCells>
  <printOptions/>
  <pageMargins left="0.7875" right="0.7875" top="0.7875" bottom="0.7875" header="0.5118055555555555" footer="0.5118055555555555"/>
  <pageSetup horizontalDpi="300" verticalDpi="300" orientation="landscape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showGridLines="0" zoomScale="120" zoomScaleNormal="120" workbookViewId="0" topLeftCell="A1">
      <selection activeCell="A1" activeCellId="1" sqref="G16:S16 A1"/>
    </sheetView>
  </sheetViews>
  <sheetFormatPr defaultColWidth="9.140625" defaultRowHeight="12.75"/>
  <cols>
    <col min="1" max="15" width="8.57421875" style="87" customWidth="1"/>
    <col min="16" max="16" width="14.57421875" style="87" customWidth="1"/>
    <col min="17" max="16384" width="8.57421875" style="87" customWidth="1"/>
  </cols>
  <sheetData>
    <row r="1" spans="1:16" ht="12.75" customHeight="1">
      <c r="A1" s="88" t="s">
        <v>89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9" t="s">
        <v>90</v>
      </c>
      <c r="P1" s="89"/>
    </row>
    <row r="2" spans="1:16" ht="36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  <c r="P2" s="89"/>
    </row>
    <row r="3" spans="1:16" ht="36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9"/>
      <c r="P3" s="89"/>
    </row>
    <row r="4" spans="1:14" ht="12.75" customHeight="1">
      <c r="A4" s="90" t="e">
        <f>#REF!</f>
        <v>#REF!</v>
      </c>
      <c r="B4" s="90" t="e">
        <f>#REF!</f>
        <v>#REF!</v>
      </c>
      <c r="C4" s="91" t="e">
        <f>#REF!</f>
        <v>#REF!</v>
      </c>
      <c r="D4" s="91"/>
      <c r="E4" s="91"/>
      <c r="F4" s="91"/>
      <c r="G4" s="91"/>
      <c r="H4" s="90" t="e">
        <f>#REF!</f>
        <v>#REF!</v>
      </c>
      <c r="I4" s="90"/>
      <c r="J4" s="90"/>
      <c r="K4" s="92"/>
      <c r="L4" s="93" t="e">
        <f>#REF!</f>
        <v>#REF!</v>
      </c>
      <c r="M4" s="93"/>
      <c r="N4" s="93"/>
    </row>
    <row r="5" spans="1:14" ht="12.75" customHeight="1">
      <c r="A5" s="94" t="e">
        <f>#REF!</f>
        <v>#REF!</v>
      </c>
      <c r="B5" s="94" t="e">
        <f>#REF!</f>
        <v>#REF!</v>
      </c>
      <c r="C5" s="95" t="e">
        <f>#REF!</f>
        <v>#REF!</v>
      </c>
      <c r="D5" s="95" t="e">
        <f>#REF!</f>
        <v>#REF!</v>
      </c>
      <c r="E5" s="96" t="e">
        <f>#REF!</f>
        <v>#REF!</v>
      </c>
      <c r="F5" s="97" t="e">
        <f>#REF!</f>
        <v>#REF!</v>
      </c>
      <c r="G5" s="97" t="e">
        <f>#REF!</f>
        <v>#REF!</v>
      </c>
      <c r="H5" s="98" t="e">
        <f>#REF!</f>
        <v>#REF!</v>
      </c>
      <c r="I5" s="99" t="e">
        <f>#REF!</f>
        <v>#REF!</v>
      </c>
      <c r="J5" s="98" t="e">
        <f>#REF!</f>
        <v>#REF!</v>
      </c>
      <c r="L5" s="53" t="e">
        <f>#REF!</f>
        <v>#REF!</v>
      </c>
      <c r="M5" s="17"/>
      <c r="N5" s="53" t="e">
        <f>#REF!</f>
        <v>#REF!</v>
      </c>
    </row>
    <row r="6" spans="1:14" ht="12.75" customHeight="1">
      <c r="A6" s="94" t="e">
        <f>#REF!</f>
        <v>#REF!</v>
      </c>
      <c r="B6" s="94" t="e">
        <f>#REF!</f>
        <v>#REF!</v>
      </c>
      <c r="C6" s="100" t="e">
        <f>#REF!</f>
        <v>#REF!</v>
      </c>
      <c r="D6" s="100" t="e">
        <f>#REF!</f>
        <v>#REF!</v>
      </c>
      <c r="E6" s="58" t="e">
        <f>#REF!</f>
        <v>#REF!</v>
      </c>
      <c r="F6" s="101" t="e">
        <f>#REF!</f>
        <v>#REF!</v>
      </c>
      <c r="G6" s="101" t="e">
        <f>#REF!</f>
        <v>#REF!</v>
      </c>
      <c r="H6" s="67" t="e">
        <f>#REF!</f>
        <v>#REF!</v>
      </c>
      <c r="I6" s="102" t="e">
        <f>#REF!</f>
        <v>#REF!</v>
      </c>
      <c r="J6" s="67" t="e">
        <f>#REF!</f>
        <v>#REF!</v>
      </c>
      <c r="L6" s="53" t="e">
        <f>#REF!</f>
        <v>#REF!</v>
      </c>
      <c r="M6" s="17"/>
      <c r="N6" s="53" t="e">
        <f>#REF!</f>
        <v>#REF!</v>
      </c>
    </row>
    <row r="7" spans="1:14" ht="12.75" customHeight="1">
      <c r="A7" s="94" t="e">
        <f>#REF!</f>
        <v>#REF!</v>
      </c>
      <c r="B7" s="94" t="e">
        <f>#REF!</f>
        <v>#REF!</v>
      </c>
      <c r="C7" s="100" t="e">
        <f>#REF!</f>
        <v>#REF!</v>
      </c>
      <c r="D7" s="100" t="e">
        <f>#REF!</f>
        <v>#REF!</v>
      </c>
      <c r="E7" s="58" t="e">
        <f>#REF!</f>
        <v>#REF!</v>
      </c>
      <c r="F7" s="101" t="e">
        <f>#REF!</f>
        <v>#REF!</v>
      </c>
      <c r="G7" s="101" t="e">
        <f>#REF!</f>
        <v>#REF!</v>
      </c>
      <c r="H7" s="67" t="e">
        <f>#REF!</f>
        <v>#REF!</v>
      </c>
      <c r="I7" s="102" t="e">
        <f>#REF!</f>
        <v>#REF!</v>
      </c>
      <c r="J7" s="67" t="e">
        <f>#REF!</f>
        <v>#REF!</v>
      </c>
      <c r="L7" s="53" t="e">
        <f>#REF!</f>
        <v>#REF!</v>
      </c>
      <c r="M7" s="17"/>
      <c r="N7" s="53" t="e">
        <f>#REF!</f>
        <v>#REF!</v>
      </c>
    </row>
    <row r="8" spans="1:14" ht="12.75" customHeight="1">
      <c r="A8" s="94" t="e">
        <f>#REF!</f>
        <v>#REF!</v>
      </c>
      <c r="B8" s="94" t="e">
        <f>#REF!</f>
        <v>#REF!</v>
      </c>
      <c r="C8" s="100" t="e">
        <f>#REF!</f>
        <v>#REF!</v>
      </c>
      <c r="D8" s="100" t="e">
        <f>#REF!</f>
        <v>#REF!</v>
      </c>
      <c r="E8" s="58" t="e">
        <f>#REF!</f>
        <v>#REF!</v>
      </c>
      <c r="F8" s="101" t="e">
        <f>#REF!</f>
        <v>#REF!</v>
      </c>
      <c r="G8" s="101" t="e">
        <f>#REF!</f>
        <v>#REF!</v>
      </c>
      <c r="H8" s="67" t="e">
        <f>#REF!</f>
        <v>#REF!</v>
      </c>
      <c r="I8" s="102" t="e">
        <f>#REF!</f>
        <v>#REF!</v>
      </c>
      <c r="J8" s="67" t="e">
        <f>#REF!</f>
        <v>#REF!</v>
      </c>
      <c r="L8" s="53" t="e">
        <f>#REF!</f>
        <v>#REF!</v>
      </c>
      <c r="M8" s="17"/>
      <c r="N8" s="53" t="e">
        <f>#REF!</f>
        <v>#REF!</v>
      </c>
    </row>
    <row r="9" spans="1:14" ht="12.75" customHeight="1">
      <c r="A9" s="94" t="e">
        <f>#REF!</f>
        <v>#REF!</v>
      </c>
      <c r="B9" s="94" t="e">
        <f>#REF!</f>
        <v>#REF!</v>
      </c>
      <c r="C9" s="100" t="e">
        <f>#REF!</f>
        <v>#REF!</v>
      </c>
      <c r="D9" s="100" t="e">
        <f>#REF!</f>
        <v>#REF!</v>
      </c>
      <c r="E9" s="58" t="e">
        <f>#REF!</f>
        <v>#REF!</v>
      </c>
      <c r="F9" s="101" t="e">
        <f>#REF!</f>
        <v>#REF!</v>
      </c>
      <c r="G9" s="101" t="e">
        <f>#REF!</f>
        <v>#REF!</v>
      </c>
      <c r="H9" s="67" t="e">
        <f>#REF!</f>
        <v>#REF!</v>
      </c>
      <c r="I9" s="102" t="e">
        <f>#REF!</f>
        <v>#REF!</v>
      </c>
      <c r="J9" s="67" t="e">
        <f>#REF!</f>
        <v>#REF!</v>
      </c>
      <c r="L9" s="53" t="e">
        <f>#REF!</f>
        <v>#REF!</v>
      </c>
      <c r="M9" s="17"/>
      <c r="N9" s="53" t="e">
        <f>#REF!</f>
        <v>#REF!</v>
      </c>
    </row>
    <row r="10" spans="1:14" ht="12.75" customHeight="1">
      <c r="A10" s="94" t="e">
        <f>#REF!</f>
        <v>#REF!</v>
      </c>
      <c r="B10" s="94" t="e">
        <f>#REF!</f>
        <v>#REF!</v>
      </c>
      <c r="C10" s="100" t="e">
        <f>#REF!</f>
        <v>#REF!</v>
      </c>
      <c r="D10" s="100" t="e">
        <f>#REF!</f>
        <v>#REF!</v>
      </c>
      <c r="E10" s="58" t="e">
        <f>#REF!</f>
        <v>#REF!</v>
      </c>
      <c r="F10" s="101" t="e">
        <f>#REF!</f>
        <v>#REF!</v>
      </c>
      <c r="G10" s="101" t="e">
        <f>#REF!</f>
        <v>#REF!</v>
      </c>
      <c r="H10" s="67" t="e">
        <f>#REF!</f>
        <v>#REF!</v>
      </c>
      <c r="I10" s="102" t="e">
        <f>#REF!</f>
        <v>#REF!</v>
      </c>
      <c r="J10" s="67" t="e">
        <f>#REF!</f>
        <v>#REF!</v>
      </c>
      <c r="L10" s="53" t="e">
        <f>#REF!</f>
        <v>#REF!</v>
      </c>
      <c r="M10" s="17"/>
      <c r="N10" s="53" t="e">
        <f>#REF!</f>
        <v>#REF!</v>
      </c>
    </row>
    <row r="11" ht="5.25" customHeight="1"/>
    <row r="12" ht="5.25" customHeight="1"/>
    <row r="13" spans="1:14" ht="15" customHeight="1">
      <c r="A13" s="103" t="e">
        <f>#REF!</f>
        <v>#REF!</v>
      </c>
      <c r="B13" s="104" t="e">
        <f>#REF!</f>
        <v>#REF!</v>
      </c>
      <c r="C13" s="104"/>
      <c r="D13" s="104"/>
      <c r="E13" s="104"/>
      <c r="F13" s="104"/>
      <c r="G13" s="104"/>
      <c r="H13" s="105" t="e">
        <f>#REF!</f>
        <v>#REF!</v>
      </c>
      <c r="I13" s="105" t="e">
        <f>#REF!</f>
        <v>#REF!</v>
      </c>
      <c r="J13" s="105" t="e">
        <f>#REF!</f>
        <v>#REF!</v>
      </c>
      <c r="K13" s="106" t="e">
        <f>#REF!</f>
        <v>#REF!</v>
      </c>
      <c r="L13" s="106" t="e">
        <f>#REF!</f>
        <v>#REF!</v>
      </c>
      <c r="M13" s="106" t="e">
        <f>#REF!</f>
        <v>#REF!</v>
      </c>
      <c r="N13" s="106" t="e">
        <f>#REF!</f>
        <v>#REF!</v>
      </c>
    </row>
    <row r="14" spans="1:14" ht="15" customHeight="1">
      <c r="A14" s="103" t="e">
        <f>#REF!</f>
        <v>#REF!</v>
      </c>
      <c r="B14" s="104"/>
      <c r="C14" s="104"/>
      <c r="D14" s="104"/>
      <c r="E14" s="104"/>
      <c r="F14" s="104"/>
      <c r="G14" s="104"/>
      <c r="H14" s="105"/>
      <c r="I14" s="105"/>
      <c r="J14" s="105"/>
      <c r="K14" s="106" t="e">
        <f>#REF!</f>
        <v>#REF!</v>
      </c>
      <c r="L14" s="106" t="e">
        <f>#REF!</f>
        <v>#REF!</v>
      </c>
      <c r="M14" s="106" t="e">
        <f>#REF!</f>
        <v>#REF!</v>
      </c>
      <c r="N14" s="106" t="e">
        <f>#REF!</f>
        <v>#REF!</v>
      </c>
    </row>
    <row r="15" spans="1:14" ht="34.5" customHeight="1">
      <c r="A15" s="103" t="e">
        <f>#REF!</f>
        <v>#REF!</v>
      </c>
      <c r="B15" s="104"/>
      <c r="C15" s="104"/>
      <c r="D15" s="104"/>
      <c r="E15" s="104"/>
      <c r="F15" s="104"/>
      <c r="G15" s="104"/>
      <c r="H15" s="105"/>
      <c r="I15" s="105"/>
      <c r="J15" s="105"/>
      <c r="K15" s="106" t="e">
        <f>#REF!</f>
        <v>#REF!</v>
      </c>
      <c r="L15" s="106" t="e">
        <f>#REF!</f>
        <v>#REF!</v>
      </c>
      <c r="M15" s="106" t="e">
        <f>#REF!</f>
        <v>#REF!</v>
      </c>
      <c r="N15" s="106" t="e">
        <f>#REF!</f>
        <v>#REF!</v>
      </c>
    </row>
    <row r="16" spans="1:14" ht="12.75" customHeight="1">
      <c r="A16" s="107" t="e">
        <f>#REF!</f>
        <v>#REF!</v>
      </c>
      <c r="B16" s="108" t="e">
        <f>#REF!</f>
        <v>#REF!</v>
      </c>
      <c r="C16" s="108" t="e">
        <f>#REF!</f>
        <v>#REF!</v>
      </c>
      <c r="D16" s="108" t="e">
        <f>#REF!</f>
        <v>#REF!</v>
      </c>
      <c r="E16" s="108" t="e">
        <f>#REF!</f>
        <v>#REF!</v>
      </c>
      <c r="F16" s="108" t="e">
        <f>#REF!</f>
        <v>#REF!</v>
      </c>
      <c r="G16" s="108" t="e">
        <f>#REF!</f>
        <v>#REF!</v>
      </c>
      <c r="H16" s="98" t="e">
        <f>#REF!</f>
        <v>#REF!</v>
      </c>
      <c r="I16" s="98" t="e">
        <f>#REF!</f>
        <v>#REF!</v>
      </c>
      <c r="J16" s="109" t="e">
        <f>#REF!</f>
        <v>#REF!</v>
      </c>
      <c r="K16" s="110" t="e">
        <f>#REF!</f>
        <v>#REF!</v>
      </c>
      <c r="L16" s="110" t="e">
        <f>#REF!</f>
        <v>#REF!</v>
      </c>
      <c r="M16" s="110" t="e">
        <f>#REF!</f>
        <v>#REF!</v>
      </c>
      <c r="N16" s="111" t="e">
        <f>#REF!</f>
        <v>#REF!</v>
      </c>
    </row>
    <row r="17" spans="1:14" ht="12.75" customHeight="1">
      <c r="A17" s="112" t="e">
        <f>#REF!</f>
        <v>#REF!</v>
      </c>
      <c r="B17" s="108" t="e">
        <f>#REF!</f>
        <v>#REF!</v>
      </c>
      <c r="C17" s="108" t="str">
        <f>"$#VERW!.G#VERW!"</f>
        <v>$#VERW!.G#VERW!</v>
      </c>
      <c r="D17" s="108" t="e">
        <f>#REF!</f>
        <v>#REF!</v>
      </c>
      <c r="E17" s="108" t="e">
        <f>#REF!</f>
        <v>#REF!</v>
      </c>
      <c r="F17" s="108" t="e">
        <f>#REF!</f>
        <v>#REF!</v>
      </c>
      <c r="G17" s="108" t="e">
        <f>#REF!</f>
        <v>#REF!</v>
      </c>
      <c r="H17" s="67" t="e">
        <f>#REF!</f>
        <v>#REF!</v>
      </c>
      <c r="I17" s="67" t="e">
        <f>#REF!</f>
        <v>#REF!</v>
      </c>
      <c r="J17" s="37" t="e">
        <f>#REF!</f>
        <v>#REF!</v>
      </c>
      <c r="K17" s="69" t="e">
        <f>#REF!</f>
        <v>#REF!</v>
      </c>
      <c r="L17" s="69" t="e">
        <f>#REF!</f>
        <v>#REF!</v>
      </c>
      <c r="M17" s="69" t="e">
        <f>#REF!</f>
        <v>#REF!</v>
      </c>
      <c r="N17" s="113" t="e">
        <f>#REF!</f>
        <v>#REF!</v>
      </c>
    </row>
    <row r="18" spans="1:14" ht="12.75" customHeight="1">
      <c r="A18" s="112" t="e">
        <f>#REF!</f>
        <v>#REF!</v>
      </c>
      <c r="B18" s="108" t="e">
        <f>#REF!</f>
        <v>#REF!</v>
      </c>
      <c r="C18" s="108" t="e">
        <f>#REF!</f>
        <v>#REF!</v>
      </c>
      <c r="D18" s="108" t="e">
        <f>#REF!</f>
        <v>#REF!</v>
      </c>
      <c r="E18" s="108" t="e">
        <f>#REF!</f>
        <v>#REF!</v>
      </c>
      <c r="F18" s="108" t="e">
        <f>#REF!</f>
        <v>#REF!</v>
      </c>
      <c r="G18" s="108" t="e">
        <f>#REF!</f>
        <v>#REF!</v>
      </c>
      <c r="H18" s="67" t="e">
        <f>#REF!</f>
        <v>#REF!</v>
      </c>
      <c r="I18" s="67" t="e">
        <f>#REF!</f>
        <v>#REF!</v>
      </c>
      <c r="J18" s="37" t="e">
        <f>#REF!</f>
        <v>#REF!</v>
      </c>
      <c r="K18" s="69" t="e">
        <f>#REF!</f>
        <v>#REF!</v>
      </c>
      <c r="L18" s="69" t="e">
        <f>#REF!</f>
        <v>#REF!</v>
      </c>
      <c r="M18" s="69" t="e">
        <f>#REF!</f>
        <v>#REF!</v>
      </c>
      <c r="N18" s="113" t="e">
        <f>#REF!</f>
        <v>#REF!</v>
      </c>
    </row>
    <row r="19" spans="1:14" ht="12.75" customHeight="1">
      <c r="A19" s="112" t="e">
        <f>#REF!</f>
        <v>#REF!</v>
      </c>
      <c r="B19" s="108" t="e">
        <f>#REF!</f>
        <v>#REF!</v>
      </c>
      <c r="C19" s="108" t="e">
        <f>#REF!</f>
        <v>#REF!</v>
      </c>
      <c r="D19" s="108" t="e">
        <f>#REF!</f>
        <v>#REF!</v>
      </c>
      <c r="E19" s="108" t="e">
        <f>#REF!</f>
        <v>#REF!</v>
      </c>
      <c r="F19" s="108" t="e">
        <f>#REF!</f>
        <v>#REF!</v>
      </c>
      <c r="G19" s="108" t="e">
        <f>#REF!</f>
        <v>#REF!</v>
      </c>
      <c r="H19" s="67" t="e">
        <f>#REF!</f>
        <v>#REF!</v>
      </c>
      <c r="I19" s="67" t="e">
        <f>#REF!</f>
        <v>#REF!</v>
      </c>
      <c r="J19" s="37" t="e">
        <f>#REF!</f>
        <v>#REF!</v>
      </c>
      <c r="K19" s="69" t="e">
        <f>#REF!</f>
        <v>#REF!</v>
      </c>
      <c r="L19" s="69" t="e">
        <f>#REF!</f>
        <v>#REF!</v>
      </c>
      <c r="M19" s="69" t="e">
        <f>#REF!</f>
        <v>#REF!</v>
      </c>
      <c r="N19" s="113" t="e">
        <f>#REF!</f>
        <v>#REF!</v>
      </c>
    </row>
  </sheetData>
  <sheetProtection selectLockedCells="1" selectUnlockedCells="1"/>
  <mergeCells count="37">
    <mergeCell ref="A1:N3"/>
    <mergeCell ref="O1:P3"/>
    <mergeCell ref="A4:B4"/>
    <mergeCell ref="C4:G4"/>
    <mergeCell ref="H4:J4"/>
    <mergeCell ref="L4:N4"/>
    <mergeCell ref="A5:B5"/>
    <mergeCell ref="C5:D5"/>
    <mergeCell ref="F5:G5"/>
    <mergeCell ref="A6:B6"/>
    <mergeCell ref="C6:D6"/>
    <mergeCell ref="F6:G6"/>
    <mergeCell ref="A7:B7"/>
    <mergeCell ref="C7:D7"/>
    <mergeCell ref="F7:G7"/>
    <mergeCell ref="A8:B8"/>
    <mergeCell ref="C8:D8"/>
    <mergeCell ref="F8:G8"/>
    <mergeCell ref="A9:B9"/>
    <mergeCell ref="C9:D9"/>
    <mergeCell ref="F9:G9"/>
    <mergeCell ref="A10:B10"/>
    <mergeCell ref="C10:D10"/>
    <mergeCell ref="F10:G10"/>
    <mergeCell ref="A13:A15"/>
    <mergeCell ref="B13:G15"/>
    <mergeCell ref="H13:H15"/>
    <mergeCell ref="I13:I15"/>
    <mergeCell ref="J13:J15"/>
    <mergeCell ref="K13:K15"/>
    <mergeCell ref="L13:L15"/>
    <mergeCell ref="M13:M15"/>
    <mergeCell ref="N13:N15"/>
    <mergeCell ref="B16:G16"/>
    <mergeCell ref="B17:G17"/>
    <mergeCell ref="B18:G18"/>
    <mergeCell ref="B19:G19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showGridLines="0" zoomScale="120" zoomScaleNormal="120" workbookViewId="0" topLeftCell="A1">
      <selection activeCell="E25" activeCellId="1" sqref="G16:S16 E25"/>
    </sheetView>
  </sheetViews>
  <sheetFormatPr defaultColWidth="9.140625" defaultRowHeight="12.75"/>
  <cols>
    <col min="1" max="2" width="8.57421875" style="87" customWidth="1"/>
    <col min="3" max="3" width="17.00390625" style="87" customWidth="1"/>
    <col min="4" max="4" width="8.57421875" style="87" customWidth="1"/>
    <col min="5" max="5" width="24.8515625" style="87" customWidth="1"/>
    <col min="6" max="11" width="8.57421875" style="87" customWidth="1"/>
    <col min="12" max="12" width="8.00390625" style="87" customWidth="1"/>
    <col min="13" max="13" width="8.57421875" style="87" customWidth="1"/>
    <col min="14" max="14" width="15.7109375" style="87" customWidth="1"/>
    <col min="15" max="16384" width="8.57421875" style="87" customWidth="1"/>
  </cols>
  <sheetData>
    <row r="1" spans="1:14" ht="12.75" customHeight="1">
      <c r="A1" s="114" t="s">
        <v>89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89" t="s">
        <v>90</v>
      </c>
      <c r="N1" s="89"/>
    </row>
    <row r="2" spans="1:14" ht="12.7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89"/>
      <c r="N2" s="89"/>
    </row>
    <row r="3" spans="1:14" ht="58.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89"/>
      <c r="N3" s="89"/>
    </row>
    <row r="4" spans="1:12" ht="12.75" customHeight="1">
      <c r="A4" s="90" t="e">
        <f>#REF!</f>
        <v>#REF!</v>
      </c>
      <c r="B4" s="90"/>
      <c r="C4" s="91" t="e">
        <f>#REF!</f>
        <v>#REF!</v>
      </c>
      <c r="D4" s="91"/>
      <c r="E4" s="91"/>
      <c r="F4" s="115" t="e">
        <f>#REF!</f>
        <v>#REF!</v>
      </c>
      <c r="G4" s="115"/>
      <c r="H4" s="115"/>
      <c r="I4" s="116"/>
      <c r="J4" s="93" t="e">
        <f>#REF!</f>
        <v>#REF!</v>
      </c>
      <c r="K4" s="93"/>
      <c r="L4" s="93"/>
    </row>
    <row r="5" spans="1:12" ht="12.75" customHeight="1">
      <c r="A5" s="94" t="e">
        <f>#REF!</f>
        <v>#REF!</v>
      </c>
      <c r="B5" s="94" t="e">
        <f>#REF!</f>
        <v>#REF!</v>
      </c>
      <c r="C5" s="100" t="e">
        <f>#REF!</f>
        <v>#REF!</v>
      </c>
      <c r="D5" s="117" t="e">
        <f>#REF!</f>
        <v>#REF!</v>
      </c>
      <c r="E5" s="101" t="e">
        <f>#REF!</f>
        <v>#REF!</v>
      </c>
      <c r="F5" s="67" t="e">
        <f>#REF!</f>
        <v>#REF!</v>
      </c>
      <c r="G5" s="102" t="e">
        <f>#REF!</f>
        <v>#REF!</v>
      </c>
      <c r="H5" s="67" t="e">
        <f>#REF!</f>
        <v>#REF!</v>
      </c>
      <c r="I5" s="17"/>
      <c r="J5" s="53" t="e">
        <f>#REF!</f>
        <v>#REF!</v>
      </c>
      <c r="K5" s="17"/>
      <c r="L5" s="53" t="e">
        <f>#REF!</f>
        <v>#REF!</v>
      </c>
    </row>
    <row r="6" spans="1:12" ht="12.75" customHeight="1">
      <c r="A6" s="94" t="e">
        <f>#REF!</f>
        <v>#REF!</v>
      </c>
      <c r="B6" s="94" t="e">
        <f>#REF!</f>
        <v>#REF!</v>
      </c>
      <c r="C6" s="100" t="e">
        <f>#REF!</f>
        <v>#REF!</v>
      </c>
      <c r="D6" s="117" t="e">
        <f>#REF!</f>
        <v>#REF!</v>
      </c>
      <c r="E6" s="101" t="e">
        <f>#REF!</f>
        <v>#REF!</v>
      </c>
      <c r="F6" s="67" t="e">
        <f>#REF!</f>
        <v>#REF!</v>
      </c>
      <c r="G6" s="102" t="e">
        <f>#REF!</f>
        <v>#REF!</v>
      </c>
      <c r="H6" s="67" t="e">
        <f>#REF!</f>
        <v>#REF!</v>
      </c>
      <c r="I6" s="118"/>
      <c r="J6" s="53" t="e">
        <f>#REF!</f>
        <v>#REF!</v>
      </c>
      <c r="K6" s="17"/>
      <c r="L6" s="53" t="e">
        <f>#REF!</f>
        <v>#REF!</v>
      </c>
    </row>
    <row r="7" spans="1:12" ht="12.75" customHeight="1">
      <c r="A7" s="94" t="e">
        <f>#REF!</f>
        <v>#REF!</v>
      </c>
      <c r="B7" s="94" t="e">
        <f>#REF!</f>
        <v>#REF!</v>
      </c>
      <c r="C7" s="100" t="e">
        <f>#REF!</f>
        <v>#REF!</v>
      </c>
      <c r="D7" s="117" t="e">
        <f>#REF!</f>
        <v>#REF!</v>
      </c>
      <c r="E7" s="101" t="e">
        <f>#REF!</f>
        <v>#REF!</v>
      </c>
      <c r="F7" s="67" t="e">
        <f>#REF!</f>
        <v>#REF!</v>
      </c>
      <c r="G7" s="102" t="e">
        <f>#REF!</f>
        <v>#REF!</v>
      </c>
      <c r="H7" s="67" t="e">
        <f>#REF!</f>
        <v>#REF!</v>
      </c>
      <c r="I7" s="118"/>
      <c r="J7" s="53" t="e">
        <f>#REF!</f>
        <v>#REF!</v>
      </c>
      <c r="K7" s="17"/>
      <c r="L7" s="53" t="e">
        <f>#REF!</f>
        <v>#REF!</v>
      </c>
    </row>
    <row r="8" spans="1:12" ht="12.75" customHeight="1">
      <c r="A8" s="94" t="e">
        <f>#REF!</f>
        <v>#REF!</v>
      </c>
      <c r="B8" s="94" t="e">
        <f>#REF!</f>
        <v>#REF!</v>
      </c>
      <c r="C8" s="100" t="e">
        <f>#REF!</f>
        <v>#REF!</v>
      </c>
      <c r="D8" s="117" t="e">
        <f>#REF!</f>
        <v>#REF!</v>
      </c>
      <c r="E8" s="101" t="e">
        <f>#REF!</f>
        <v>#REF!</v>
      </c>
      <c r="F8" s="67" t="e">
        <f>#REF!</f>
        <v>#REF!</v>
      </c>
      <c r="G8" s="102" t="e">
        <f>#REF!</f>
        <v>#REF!</v>
      </c>
      <c r="H8" s="67" t="e">
        <f>#REF!</f>
        <v>#REF!</v>
      </c>
      <c r="I8" s="118"/>
      <c r="J8" s="53" t="e">
        <f>#REF!</f>
        <v>#REF!</v>
      </c>
      <c r="K8" s="17"/>
      <c r="L8" s="53" t="e">
        <f>#REF!</f>
        <v>#REF!</v>
      </c>
    </row>
    <row r="9" spans="1:12" ht="12.75" customHeight="1">
      <c r="A9" s="94" t="e">
        <f>#REF!</f>
        <v>#REF!</v>
      </c>
      <c r="B9" s="94" t="e">
        <f>#REF!</f>
        <v>#REF!</v>
      </c>
      <c r="C9" s="100" t="e">
        <f>#REF!</f>
        <v>#REF!</v>
      </c>
      <c r="D9" s="117" t="e">
        <f>#REF!</f>
        <v>#REF!</v>
      </c>
      <c r="E9" s="101" t="e">
        <f>#REF!</f>
        <v>#REF!</v>
      </c>
      <c r="F9" s="67" t="e">
        <f>#REF!</f>
        <v>#REF!</v>
      </c>
      <c r="G9" s="102" t="e">
        <f>#REF!</f>
        <v>#REF!</v>
      </c>
      <c r="H9" s="67" t="e">
        <f>#REF!</f>
        <v>#REF!</v>
      </c>
      <c r="I9" s="118"/>
      <c r="J9" s="53" t="e">
        <f>#REF!</f>
        <v>#REF!</v>
      </c>
      <c r="K9" s="17"/>
      <c r="L9" s="53" t="e">
        <f>#REF!</f>
        <v>#REF!</v>
      </c>
    </row>
    <row r="10" spans="1:12" ht="12.75" customHeight="1">
      <c r="A10" s="94" t="e">
        <f>#REF!</f>
        <v>#REF!</v>
      </c>
      <c r="B10" s="94" t="e">
        <f>#REF!</f>
        <v>#REF!</v>
      </c>
      <c r="C10" s="100" t="e">
        <f>#REF!</f>
        <v>#REF!</v>
      </c>
      <c r="D10" s="117" t="e">
        <f>#REF!</f>
        <v>#REF!</v>
      </c>
      <c r="E10" s="101" t="e">
        <f>#REF!</f>
        <v>#REF!</v>
      </c>
      <c r="F10" s="67" t="e">
        <f>#REF!</f>
        <v>#REF!</v>
      </c>
      <c r="G10" s="102" t="e">
        <f>#REF!</f>
        <v>#REF!</v>
      </c>
      <c r="H10" s="67" t="e">
        <f>#REF!</f>
        <v>#REF!</v>
      </c>
      <c r="I10" s="118"/>
      <c r="J10" s="53" t="e">
        <f>#REF!</f>
        <v>#REF!</v>
      </c>
      <c r="K10" s="17"/>
      <c r="L10" s="53" t="e">
        <f>#REF!</f>
        <v>#REF!</v>
      </c>
    </row>
    <row r="11" ht="3.75" customHeight="1"/>
    <row r="12" ht="5.25" customHeight="1"/>
    <row r="13" ht="2.25" customHeight="1"/>
    <row r="14" spans="1:12" ht="12.75">
      <c r="A14" s="106" t="e">
        <f>#REF!</f>
        <v>#REF!</v>
      </c>
      <c r="B14" s="104" t="e">
        <f>#REF!</f>
        <v>#REF!</v>
      </c>
      <c r="C14" s="104"/>
      <c r="D14" s="104"/>
      <c r="E14" s="104"/>
      <c r="F14" s="105" t="e">
        <f>#REF!</f>
        <v>#REF!</v>
      </c>
      <c r="G14" s="105" t="e">
        <f>#REF!</f>
        <v>#REF!</v>
      </c>
      <c r="H14" s="105" t="e">
        <f>#REF!</f>
        <v>#REF!</v>
      </c>
      <c r="I14" s="106" t="e">
        <f>#REF!</f>
        <v>#REF!</v>
      </c>
      <c r="J14" s="106" t="e">
        <f>#REF!</f>
        <v>#REF!</v>
      </c>
      <c r="K14" s="106" t="e">
        <f>#REF!</f>
        <v>#REF!</v>
      </c>
      <c r="L14" s="106" t="e">
        <f>#REF!</f>
        <v>#REF!</v>
      </c>
    </row>
    <row r="15" spans="1:12" ht="12.75">
      <c r="A15" s="106" t="e">
        <f>#REF!</f>
        <v>#REF!</v>
      </c>
      <c r="B15" s="104"/>
      <c r="C15" s="104"/>
      <c r="D15" s="104"/>
      <c r="E15" s="104"/>
      <c r="F15" s="105"/>
      <c r="G15" s="105"/>
      <c r="H15" s="105"/>
      <c r="I15" s="106" t="e">
        <f>#REF!</f>
        <v>#REF!</v>
      </c>
      <c r="J15" s="106" t="e">
        <f>#REF!</f>
        <v>#REF!</v>
      </c>
      <c r="K15" s="106" t="e">
        <f>#REF!</f>
        <v>#REF!</v>
      </c>
      <c r="L15" s="106" t="e">
        <f>#REF!</f>
        <v>#REF!</v>
      </c>
    </row>
    <row r="16" spans="1:12" ht="36.75" customHeight="1">
      <c r="A16" s="106" t="e">
        <f>#REF!</f>
        <v>#REF!</v>
      </c>
      <c r="B16" s="104"/>
      <c r="C16" s="104"/>
      <c r="D16" s="104"/>
      <c r="E16" s="104"/>
      <c r="F16" s="105"/>
      <c r="G16" s="105"/>
      <c r="H16" s="105"/>
      <c r="I16" s="106" t="e">
        <f>#REF!</f>
        <v>#REF!</v>
      </c>
      <c r="J16" s="106" t="e">
        <f>#REF!</f>
        <v>#REF!</v>
      </c>
      <c r="K16" s="106" t="e">
        <f>#REF!</f>
        <v>#REF!</v>
      </c>
      <c r="L16" s="106" t="e">
        <f>#REF!</f>
        <v>#REF!</v>
      </c>
    </row>
    <row r="17" spans="1:12" ht="12.75" customHeight="1">
      <c r="A17" s="107" t="e">
        <f>#REF!</f>
        <v>#REF!</v>
      </c>
      <c r="B17" s="108" t="e">
        <f>#REF!</f>
        <v>#REF!</v>
      </c>
      <c r="C17" s="108"/>
      <c r="D17" s="108"/>
      <c r="E17" s="108"/>
      <c r="F17" s="98" t="e">
        <f>#REF!</f>
        <v>#REF!</v>
      </c>
      <c r="G17" s="98" t="e">
        <f>#REF!</f>
        <v>#REF!</v>
      </c>
      <c r="H17" s="109" t="e">
        <f>#REF!</f>
        <v>#REF!</v>
      </c>
      <c r="I17" s="110" t="e">
        <f>#REF!</f>
        <v>#REF!</v>
      </c>
      <c r="J17" s="110" t="e">
        <f>#REF!</f>
        <v>#REF!</v>
      </c>
      <c r="K17" s="110" t="e">
        <f>#REF!</f>
        <v>#REF!</v>
      </c>
      <c r="L17" s="111" t="e">
        <f>#REF!</f>
        <v>#REF!</v>
      </c>
    </row>
    <row r="18" spans="1:12" ht="12.75" customHeight="1">
      <c r="A18" s="112" t="e">
        <f>#REF!</f>
        <v>#REF!</v>
      </c>
      <c r="B18" s="108" t="e">
        <f>#REF!</f>
        <v>#REF!</v>
      </c>
      <c r="C18" s="108"/>
      <c r="D18" s="108"/>
      <c r="E18" s="108"/>
      <c r="F18" s="67" t="e">
        <f>#REF!</f>
        <v>#REF!</v>
      </c>
      <c r="G18" s="67" t="e">
        <f>#REF!</f>
        <v>#REF!</v>
      </c>
      <c r="H18" s="37" t="e">
        <f>#REF!</f>
        <v>#REF!</v>
      </c>
      <c r="I18" s="69" t="e">
        <f>#REF!</f>
        <v>#REF!</v>
      </c>
      <c r="J18" s="69" t="e">
        <f>#REF!</f>
        <v>#REF!</v>
      </c>
      <c r="K18" s="69" t="e">
        <f>#REF!</f>
        <v>#REF!</v>
      </c>
      <c r="L18" s="113" t="e">
        <f>#REF!</f>
        <v>#REF!</v>
      </c>
    </row>
    <row r="19" spans="1:12" ht="12.75" customHeight="1">
      <c r="A19" s="112" t="e">
        <f>#REF!</f>
        <v>#REF!</v>
      </c>
      <c r="B19" s="108" t="e">
        <f>#REF!</f>
        <v>#REF!</v>
      </c>
      <c r="C19" s="108"/>
      <c r="D19" s="108"/>
      <c r="E19" s="108"/>
      <c r="F19" s="67" t="e">
        <f>#REF!</f>
        <v>#REF!</v>
      </c>
      <c r="G19" s="67" t="e">
        <f>#REF!</f>
        <v>#REF!</v>
      </c>
      <c r="H19" s="37" t="e">
        <f>#REF!</f>
        <v>#REF!</v>
      </c>
      <c r="I19" s="69" t="e">
        <f>#REF!</f>
        <v>#REF!</v>
      </c>
      <c r="J19" s="69" t="e">
        <f>#REF!</f>
        <v>#REF!</v>
      </c>
      <c r="K19" s="69" t="e">
        <f>#REF!</f>
        <v>#REF!</v>
      </c>
      <c r="L19" s="113" t="e">
        <f>#REF!</f>
        <v>#REF!</v>
      </c>
    </row>
    <row r="20" spans="1:12" ht="12.75" customHeight="1">
      <c r="A20" s="112" t="e">
        <f>#REF!</f>
        <v>#REF!</v>
      </c>
      <c r="B20" s="108" t="e">
        <f>#REF!</f>
        <v>#REF!</v>
      </c>
      <c r="C20" s="108"/>
      <c r="D20" s="108"/>
      <c r="E20" s="108"/>
      <c r="F20" s="67" t="e">
        <f>#REF!</f>
        <v>#REF!</v>
      </c>
      <c r="G20" s="67" t="e">
        <f>#REF!</f>
        <v>#REF!</v>
      </c>
      <c r="H20" s="37" t="e">
        <f>#REF!</f>
        <v>#REF!</v>
      </c>
      <c r="I20" s="69" t="e">
        <f>#REF!</f>
        <v>#REF!</v>
      </c>
      <c r="J20" s="69" t="e">
        <f>#REF!</f>
        <v>#REF!</v>
      </c>
      <c r="K20" s="69" t="e">
        <f>#REF!</f>
        <v>#REF!</v>
      </c>
      <c r="L20" s="113" t="e">
        <f>#REF!</f>
        <v>#REF!</v>
      </c>
    </row>
  </sheetData>
  <sheetProtection selectLockedCells="1" selectUnlockedCells="1"/>
  <mergeCells count="25">
    <mergeCell ref="A1:L3"/>
    <mergeCell ref="M1:N3"/>
    <mergeCell ref="A4:B4"/>
    <mergeCell ref="C4:E4"/>
    <mergeCell ref="F4:H4"/>
    <mergeCell ref="J4:L4"/>
    <mergeCell ref="A5:B5"/>
    <mergeCell ref="A6:B6"/>
    <mergeCell ref="A7:B7"/>
    <mergeCell ref="A8:B8"/>
    <mergeCell ref="A9:B9"/>
    <mergeCell ref="A10:B10"/>
    <mergeCell ref="A14:A16"/>
    <mergeCell ref="B14:E16"/>
    <mergeCell ref="F14:F16"/>
    <mergeCell ref="G14:G16"/>
    <mergeCell ref="H14:H16"/>
    <mergeCell ref="I14:I16"/>
    <mergeCell ref="J14:J16"/>
    <mergeCell ref="K14:K16"/>
    <mergeCell ref="L14:L16"/>
    <mergeCell ref="B17:E17"/>
    <mergeCell ref="B18:E18"/>
    <mergeCell ref="B19:E19"/>
    <mergeCell ref="B20:E20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32612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Harjan Veurink</cp:lastModifiedBy>
  <dcterms:modified xsi:type="dcterms:W3CDTF">2018-01-08T13:20:51Z</dcterms:modified>
  <cp:category/>
  <cp:version/>
  <cp:contentType/>
  <cp:contentStatus/>
  <cp:revision>13</cp:revision>
</cp:coreProperties>
</file>